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895" firstSheet="1" activeTab="1"/>
  </bookViews>
  <sheets>
    <sheet name="1.závazné ukazatele" sheetId="1" state="hidden" r:id="rId1"/>
    <sheet name="č.1" sheetId="2" r:id="rId2"/>
    <sheet name="č. 1a" sheetId="3" r:id="rId3"/>
    <sheet name="č. 1b" sheetId="4" r:id="rId4"/>
    <sheet name="Tab. č.2a" sheetId="5" r:id="rId5"/>
    <sheet name="Tab.č.2b" sheetId="6" r:id="rId6"/>
    <sheet name="3.doplňková činnost" sheetId="7" r:id="rId7"/>
    <sheet name="4. mzdy" sheetId="8" r:id="rId8"/>
    <sheet name="5.zaměstnanci" sheetId="9" r:id="rId9"/>
    <sheet name="6.přehled oprav" sheetId="10" r:id="rId10"/>
    <sheet name="7. IF" sheetId="11" r:id="rId11"/>
    <sheet name="8.příloha IF" sheetId="12" r:id="rId12"/>
    <sheet name="9.a RF(413)" sheetId="13" r:id="rId13"/>
    <sheet name="9.b RF(414)" sheetId="14" r:id="rId14"/>
    <sheet name="10. FKSP(412)" sheetId="15" r:id="rId15"/>
    <sheet name="11. FO (411)" sheetId="16" r:id="rId16"/>
    <sheet name="12.tvorba a čerpání fondů" sheetId="17" r:id="rId17"/>
    <sheet name="13.pohledávky" sheetId="18" r:id="rId18"/>
    <sheet name="14.závazky" sheetId="19" r:id="rId19"/>
    <sheet name="15.VH, návrh přídělů do fondů" sheetId="20" r:id="rId20"/>
    <sheet name="16.Přehled projektů EU" sheetId="21" r:id="rId21"/>
    <sheet name="17.Realizace akcí" sheetId="22" r:id="rId22"/>
    <sheet name="18.pohyb majetku a množství" sheetId="23" r:id="rId23"/>
    <sheet name="19.pronájmy a nájmy" sheetId="24" r:id="rId24"/>
    <sheet name="20.kontroly" sheetId="25" r:id="rId25"/>
    <sheet name="21.neinnakladynazaka" sheetId="26" r:id="rId26"/>
  </sheets>
  <definedNames>
    <definedName name="Z_044EB4F8_066F_4F1E_AF8A_B561025914A3_.wvu.Rows" localSheetId="7" hidden="1">'4. mzdy'!#REF!</definedName>
    <definedName name="Z_098720C0_C243_43A1_A6A1_315C8FE2EDEA_.wvu.Rows" localSheetId="7" hidden="1">'4. mzdy'!#REF!</definedName>
    <definedName name="Z_0C04F410_2448_4077_87E0_152910A8F922_.wvu.Rows" localSheetId="7" hidden="1">'4. mzdy'!#REF!</definedName>
    <definedName name="Z_157089EF_8900_4B3B_B34E_2197F8DD9B23_.wvu.Rows" localSheetId="7" hidden="1">'4. mzdy'!#REF!</definedName>
    <definedName name="Z_3CF68A57_40A0_4129_B3A1_CF1E92B021BC_.wvu.Rows" localSheetId="7" hidden="1">'4. mzdy'!#REF!</definedName>
    <definedName name="Z_9C323822_0605_467C_9FF3_BFAB568AFD47_.wvu.Rows" localSheetId="7" hidden="1">'4. mzdy'!#REF!</definedName>
    <definedName name="Z_FBB1F833_9426_4DF2_A5C3_13DEE0E449C2_.wvu.Rows" localSheetId="7" hidden="1">'4. mzdy'!#REF!</definedName>
  </definedNames>
  <calcPr fullCalcOnLoad="1"/>
</workbook>
</file>

<file path=xl/sharedStrings.xml><?xml version="1.0" encoding="utf-8"?>
<sst xmlns="http://schemas.openxmlformats.org/spreadsheetml/2006/main" count="1893" uniqueCount="907">
  <si>
    <t xml:space="preserve">Část A. Finanční vypořádání dotací poskytnutých ze státního rozpočtu </t>
  </si>
  <si>
    <t xml:space="preserve"> s výjimkou dotací poskytnutých na projekty spolufinancované z rozpočtu Evropské unie a z prostředků finančních mechanizmů</t>
  </si>
  <si>
    <t>Účelový
znak</t>
  </si>
  <si>
    <t>Poskytnuto
k 31.12.2010</t>
  </si>
  <si>
    <t>Použito
k 31.12.2010</t>
  </si>
  <si>
    <t>Vratka dotace  
při finančním 
vypořádání</t>
  </si>
  <si>
    <t>b</t>
  </si>
  <si>
    <t>4 = 1 - 2 - 3</t>
  </si>
  <si>
    <t>A.1. Neinvestiční dotace celkem</t>
  </si>
  <si>
    <t>Financování dělených hodin pilotním gymnáziím zapojeným do projektu Pilot G. Tvorba a ověřování pilotních ŠVP ve vybraných gymnáziích</t>
  </si>
  <si>
    <t>Hustota a specifika</t>
  </si>
  <si>
    <t>z toho:  platy</t>
  </si>
  <si>
    <t>Školní potřeby pro žáky 1. ročníku základního vzdělávání</t>
  </si>
  <si>
    <t>Program na zmírnění škod způsobených povodněmi v roce 2010</t>
  </si>
  <si>
    <t>Rozvojový program MŠMT pro děti-cizince ze 3. zemí</t>
  </si>
  <si>
    <t>Vybavení škol pomůckami kompenzačního a rehabilitačního charakteru</t>
  </si>
  <si>
    <t>Pokusné ověřování maturitní zkoušky v roce 2010</t>
  </si>
  <si>
    <t>Program sociální prevence a prevence kriminality</t>
  </si>
  <si>
    <t>Dotace pro soukromé školy</t>
  </si>
  <si>
    <t>Projekty romské komunity</t>
  </si>
  <si>
    <t>Program protidrogové politiky</t>
  </si>
  <si>
    <t>Soutěže</t>
  </si>
  <si>
    <t>Asistenti pedagogů v soukromých a církevních speciálních školách</t>
  </si>
  <si>
    <t>Podpora odborného vzdělávání</t>
  </si>
  <si>
    <t>Integrace cizinců</t>
  </si>
  <si>
    <t>Program podpory vzdělávání národnostních menšin</t>
  </si>
  <si>
    <t>Přímé náklady na vzdělávání</t>
  </si>
  <si>
    <t>z toho:  a) platy</t>
  </si>
  <si>
    <t xml:space="preserve">              b) OON</t>
  </si>
  <si>
    <t>Přímé náklady na vzdělávání - sportovní gymnázia</t>
  </si>
  <si>
    <t>Program Sokrates</t>
  </si>
  <si>
    <t>Bezplatná příprava dětí azylantů, účastníků řízení o azyl a dětí osob se státní příslušností jiného členského státu EU k začlenění do základního vzdělávání</t>
  </si>
  <si>
    <t>Asistent pedagogů pro děti, žáky a studenty se sociálním znevýhodněním</t>
  </si>
  <si>
    <t>v tom:</t>
  </si>
  <si>
    <t>A.3. Dotace celkem (A.1.+ A.2.)</t>
  </si>
  <si>
    <t xml:space="preserve">ve sloupci b) se jednotlivým titulem rozumí  účel, na který byla poskytnuta dotace </t>
  </si>
  <si>
    <t>sloupec 1 - uvádí se výše dotace převedené poskytovatelem na účet příjemce do 31.12.2010</t>
  </si>
  <si>
    <t>sloupec 2 - vyplňuje se, pokud příjemce provedl vratku dotace, případně její části již v průběhu období, za které se provádí finanční vypořádání, zpět na účet KÚ</t>
  </si>
  <si>
    <t>sloupec 3 - uvádí se  výše skutečně použitých prostředků z poskytnuté dotace k 31.12.2010</t>
  </si>
  <si>
    <t>sloupec 4 - uvádí se vratka dotace při finančním vypořádání; rovná se sloupec 1 minus  sloupec 2 minus sloupec 3</t>
  </si>
  <si>
    <t>Sestavil:</t>
  </si>
  <si>
    <t>Bc. Jana Majerovová</t>
  </si>
  <si>
    <t>Kontroloval:</t>
  </si>
  <si>
    <t>Mgr. Miroslav Trefil</t>
  </si>
  <si>
    <t>Datum a podpis:</t>
  </si>
  <si>
    <t>ředitel školy</t>
  </si>
  <si>
    <t>E-mail:</t>
  </si>
  <si>
    <t>jana.majerovova@roznovskastredni.cz</t>
  </si>
  <si>
    <t xml:space="preserve">Tel.: </t>
  </si>
  <si>
    <r>
      <t xml:space="preserve">Vráceno 
v průběhu roku
zpět na
 účet
poskytovatele
</t>
    </r>
    <r>
      <rPr>
        <sz val="8"/>
        <rFont val="Times New Roman"/>
        <family val="1"/>
      </rPr>
      <t>(informativní)</t>
    </r>
  </si>
  <si>
    <r>
      <t>A.2.</t>
    </r>
    <r>
      <rPr>
        <sz val="10"/>
        <color indexed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Investiční dotace celkem </t>
    </r>
  </si>
  <si>
    <t>Příloha č.1b</t>
  </si>
  <si>
    <t>Střední škola informatiky, elektrotechniky a řemesel Rožnov pod Radhoštěm</t>
  </si>
  <si>
    <t>Finanční vypořádání dotací poskytnutých krajům nebo hlavnímu městu Praze</t>
  </si>
  <si>
    <t xml:space="preserve">a z prostředků finančních mechanismů </t>
  </si>
  <si>
    <t>v Kč na dvě desetinná místa</t>
  </si>
  <si>
    <t>účelový
znak</t>
  </si>
  <si>
    <t>Poskytnuto 
celkem
k 31.12. 2010</t>
  </si>
  <si>
    <t>Čerpáno
celkem
k 31.12. 2010</t>
  </si>
  <si>
    <t>Použito
celkem
k 31.12. 2010</t>
  </si>
  <si>
    <t xml:space="preserve">Vratka dotace
při finančním 
vypořádání </t>
  </si>
  <si>
    <t>4 = 2 - 3</t>
  </si>
  <si>
    <t>B 1. Neinvestiční dotace celkem</t>
  </si>
  <si>
    <t xml:space="preserve">v tom: </t>
  </si>
  <si>
    <t>negativní</t>
  </si>
  <si>
    <t>B.3. Dotace celkem (B .1. + B.2.)</t>
  </si>
  <si>
    <t>sloupec 1 - uvádí se celkový objem dotací stanovených v rozhodnutích event. dohodách nebo smlouvách o poskytnutí dotace za celou dobu trvání projektu</t>
  </si>
  <si>
    <t>sloupec 3 - uvádí se celkový objem skutečně použitých prostředků příjemcem z poskytnutých dotací k 31.12. 2010</t>
  </si>
  <si>
    <t xml:space="preserve">sloupec 4 - uvádí se výše případné vratky dotace při finančním vypořádání; rovná se sloupec 2 minus sloupec 3 </t>
  </si>
  <si>
    <t xml:space="preserve">Kontroloval:  </t>
  </si>
  <si>
    <t xml:space="preserve">Datum a podpis: </t>
  </si>
  <si>
    <t xml:space="preserve">Datum a podpis:  </t>
  </si>
  <si>
    <t>Telefon:</t>
  </si>
  <si>
    <r>
      <t>Část B</t>
    </r>
    <r>
      <rPr>
        <sz val="10"/>
        <rFont val="Arial CE"/>
        <family val="2"/>
      </rPr>
      <t>. Finanční vypořádání dotací poskytnutých na projekty spolufinancované z rozpočtu Evropské unie</t>
    </r>
  </si>
  <si>
    <r>
      <t>B.2.  Investiční dotace</t>
    </r>
    <r>
      <rPr>
        <sz val="10"/>
        <rFont val="Arial CE"/>
        <family val="2"/>
      </rPr>
      <t xml:space="preserve"> celkem</t>
    </r>
  </si>
  <si>
    <r>
      <t>sloupec 2 - uvádí se celkový objem dotací, které byly převedeny poskytovatelem na účet příjemce</t>
    </r>
    <r>
      <rPr>
        <sz val="9"/>
        <rFont val="Arial CE"/>
        <family val="0"/>
      </rPr>
      <t xml:space="preserve"> </t>
    </r>
    <r>
      <rPr>
        <sz val="9"/>
        <rFont val="Arial CE"/>
        <family val="2"/>
      </rPr>
      <t xml:space="preserve"> </t>
    </r>
  </si>
  <si>
    <t>Krajský úřad, Tř. T. Bati 21, 761 90 Zlín</t>
  </si>
  <si>
    <t xml:space="preserve">název zařízení:   </t>
  </si>
  <si>
    <t>IČ:  843474</t>
  </si>
  <si>
    <t>Ukazatelé</t>
  </si>
  <si>
    <t>Platy</t>
  </si>
  <si>
    <t>OON</t>
  </si>
  <si>
    <t>ONIV přímé</t>
  </si>
  <si>
    <t>ONIV provozní</t>
  </si>
  <si>
    <t>NIV ostatní</t>
  </si>
  <si>
    <t>NIV celkem</t>
  </si>
  <si>
    <t>Investice</t>
  </si>
  <si>
    <t>Limit počtu zaměstn.</t>
  </si>
  <si>
    <t>v tom: § 3122 -  SOŠ</t>
  </si>
  <si>
    <t>Závazné ukazatele rozpočtu po změně:</t>
  </si>
  <si>
    <t xml:space="preserve">          § 3123 -  SOU a OU</t>
  </si>
  <si>
    <t xml:space="preserve">          § 3142 -  ŠJ SŠ</t>
  </si>
  <si>
    <t xml:space="preserve">          § 3147 -  DM</t>
  </si>
  <si>
    <t>GG-počát.vzdělávání- UZ 33006</t>
  </si>
  <si>
    <t xml:space="preserve">stipendia </t>
  </si>
  <si>
    <t>pokusné maturity - UZ 33026</t>
  </si>
  <si>
    <t xml:space="preserve">dotace z FMS </t>
  </si>
  <si>
    <t>_101007_</t>
  </si>
  <si>
    <t>PhDr. Stanislav Minařík</t>
  </si>
  <si>
    <t xml:space="preserve">Mgr. Josef Slovák    </t>
  </si>
  <si>
    <t>vedoucí odboru školství, mládeže a sportu</t>
  </si>
  <si>
    <t xml:space="preserve">člen Rady Zlínského kraje     </t>
  </si>
  <si>
    <t>Krajského úřadu Zlínského kraje</t>
  </si>
  <si>
    <t>Ve Zlíně dne  31. prosince 2010</t>
  </si>
  <si>
    <t>Zpracoval:  Ing. Luděk Žižlavský</t>
  </si>
  <si>
    <t>datum</t>
  </si>
  <si>
    <t>podpis</t>
  </si>
  <si>
    <r>
      <t xml:space="preserve">Úprava závazných ukazatelů rozpočtu roku 2010 </t>
    </r>
    <r>
      <rPr>
        <b/>
        <sz val="11"/>
        <color indexed="8"/>
        <rFont val="Calibri"/>
        <family val="2"/>
      </rPr>
      <t>- č. 5</t>
    </r>
  </si>
  <si>
    <t>převzal:   Mgr. Miroslav Trefil</t>
  </si>
  <si>
    <t xml:space="preserve">                   ředitel školy</t>
  </si>
  <si>
    <t xml:space="preserve">  31.1.2011</t>
  </si>
  <si>
    <t>Kontrolovala: Bc. Jana Majerovová</t>
  </si>
  <si>
    <t>Vyhotovil:  KÚ, ing. Gajdošíková,</t>
  </si>
  <si>
    <t>Vyhotovil:  KÚ, ing. Gajdošíková</t>
  </si>
  <si>
    <t>Výroba, obchod a služby neuvedené v přílohách 1 až 3 živnost. zákona</t>
  </si>
  <si>
    <t xml:space="preserve">    ubytovací služby DM 2 (stř. 02)</t>
  </si>
  <si>
    <t xml:space="preserve">    ubytovací služby DM 1 (stř. 80)</t>
  </si>
  <si>
    <t xml:space="preserve">    nájmy - nebytové prostory DM 1</t>
  </si>
  <si>
    <t xml:space="preserve">    nájmy - sportovní hala (stř. 11)</t>
  </si>
  <si>
    <t xml:space="preserve">    ostatní nájem nebytových prostor (stř. 9)</t>
  </si>
  <si>
    <t xml:space="preserve">    kurzy, školení (stř. 07)</t>
  </si>
  <si>
    <t xml:space="preserve">    kurzy, školení PV (stř. 38)</t>
  </si>
  <si>
    <t>Hostinská činnost</t>
  </si>
  <si>
    <t>Zámečnictví, nástrojářství</t>
  </si>
  <si>
    <t>Výroba elektřiny (sluneční energie - fotovoltaika)</t>
  </si>
  <si>
    <t>Datum:    14.2.2011</t>
  </si>
  <si>
    <t>Vypracoval:   Bc. Jana Majerovová</t>
  </si>
  <si>
    <r>
      <t>Název organizace:</t>
    </r>
    <r>
      <rPr>
        <b/>
        <sz val="10"/>
        <rFont val="Arial"/>
        <family val="2"/>
      </rPr>
      <t xml:space="preserve"> Středni škola informatiky, elektrotechniky a řemesel Rožnov pod Radhoštěm</t>
    </r>
  </si>
  <si>
    <t>tab. č. 1</t>
  </si>
  <si>
    <t>Název organizace: SŠ inf.,elekt.a řemesel Rožn/R  843474</t>
  </si>
  <si>
    <t>Plán tvorby a použití investičního fondu k 12/2010</t>
  </si>
  <si>
    <t>IF schválený</t>
  </si>
  <si>
    <t>UR k 12/2010</t>
  </si>
  <si>
    <t>skutečnost</t>
  </si>
  <si>
    <t>STAV INVESTIČNÍHO FONDU K 1.1.2010</t>
  </si>
  <si>
    <t xml:space="preserve">   ZDROJE CELKEM:</t>
  </si>
  <si>
    <t xml:space="preserve">   z toho:</t>
  </si>
  <si>
    <t xml:space="preserve">   * odpisy ze stávajícího hmot. a nehmot. dlouhodobého majetku</t>
  </si>
  <si>
    <t xml:space="preserve">   * odpisy z majetku pořízeného v roce 2010 */</t>
  </si>
  <si>
    <t xml:space="preserve">   * investiční dotace z rozpočtu zřizovatele</t>
  </si>
  <si>
    <t xml:space="preserve">   * převody z rezervního fondu</t>
  </si>
  <si>
    <t xml:space="preserve">   * investiční dary a příspěvky od jiných subjektů</t>
  </si>
  <si>
    <t xml:space="preserve">   * převod zůstatku fondu zanikající PO na nástupnickou PO **/</t>
  </si>
  <si>
    <t xml:space="preserve">   * investiční dotace ze státních fondů</t>
  </si>
  <si>
    <t xml:space="preserve">   * investiční dotace v rámci ROP</t>
  </si>
  <si>
    <t xml:space="preserve">   * investiční dotace z FM EHP/Norsko</t>
  </si>
  <si>
    <t xml:space="preserve">   * ostatní (uveďte jmenovitě)</t>
  </si>
  <si>
    <t xml:space="preserve">   POUŽITÍ CELKEM:</t>
  </si>
  <si>
    <t xml:space="preserve">   z toho</t>
  </si>
  <si>
    <t xml:space="preserve">   * stavby</t>
  </si>
  <si>
    <t xml:space="preserve">        v tom:   investiční akce</t>
  </si>
  <si>
    <t xml:space="preserve">                     technické zhodnocení</t>
  </si>
  <si>
    <t xml:space="preserve">   * údržba a opravy majetku</t>
  </si>
  <si>
    <t xml:space="preserve">        v tom:   velké opravy (nad 500 tis. Kč, bez DPH)</t>
  </si>
  <si>
    <t xml:space="preserve">                     běžná údržba a opravy</t>
  </si>
  <si>
    <t xml:space="preserve">   * nákupy pozemků a budov</t>
  </si>
  <si>
    <t xml:space="preserve">   * stroje a zařízení</t>
  </si>
  <si>
    <t xml:space="preserve">        v tom:   auta, dopravní technika</t>
  </si>
  <si>
    <t xml:space="preserve">                     informační technologie</t>
  </si>
  <si>
    <t xml:space="preserve">                     stroje a zařízení pro hlavní činnost organizace</t>
  </si>
  <si>
    <t xml:space="preserve">                     ostatní</t>
  </si>
  <si>
    <t xml:space="preserve">   * snížení fondu na základě vyhlášky 549/2004 Sb.</t>
  </si>
  <si>
    <t xml:space="preserve">   * odvod do rozpočtu zřizovatele</t>
  </si>
  <si>
    <t xml:space="preserve">   * vrácení poskytnuté nevyčerpané dotace zřizovateli</t>
  </si>
  <si>
    <t xml:space="preserve">   * umělecká díla a předměty</t>
  </si>
  <si>
    <t xml:space="preserve">   * ostatní</t>
  </si>
  <si>
    <t>4.</t>
  </si>
  <si>
    <t xml:space="preserve">          (ř.4 = ř.1 + ř.2 - ř.3)</t>
  </si>
  <si>
    <t>Poznámka: * Podrobný rozpis jednotlivých akcí uveďte v příloze</t>
  </si>
  <si>
    <t xml:space="preserve">          */ Odpisy z nově pořízeného majetku bude možné použít v daném roce pouze v mimořádných případech</t>
  </si>
  <si>
    <t xml:space="preserve">          **/ Převod zůstatku investičního fondu zanikající PO (v návaznosti na rozhodnutí zřizovatele o sloučení příspěvkových organizací</t>
  </si>
  <si>
    <t xml:space="preserve">             v souladu s § 27, odst 3 zák. č. 250/2000 Sb., dle kterého přecházejí práva a závazky na nové anebo přejímající organizace)</t>
  </si>
  <si>
    <t xml:space="preserve">          ***/ Převod zůstatku investičního fondu (v rámci vypořádání výsledku hospodaření a předání majetku, práv a závazků na zřizovatele</t>
  </si>
  <si>
    <t xml:space="preserve">               v souladu s § 27, odst. 3 zák. č. 250/2000 Sb. a § 17, odst. 1, písm. d) zák. č. 563/1991 Sb.)</t>
  </si>
  <si>
    <t>Datum:  27.1.2011</t>
  </si>
  <si>
    <t>Vypracoval:  Gajdošíková</t>
  </si>
  <si>
    <t>Kontr.</t>
  </si>
  <si>
    <t>Ing. Anna Zejdová</t>
  </si>
  <si>
    <r>
      <t xml:space="preserve">   * převod zůstatku fondu na zřizovatele při ukončení činnosti PO </t>
    </r>
    <r>
      <rPr>
        <i/>
        <sz val="10"/>
        <rFont val="Arial"/>
        <family val="2"/>
      </rPr>
      <t>***/</t>
    </r>
  </si>
  <si>
    <t xml:space="preserve">Odvětví:  </t>
  </si>
  <si>
    <t>Příloha k použití investičního fondu k 12/2010</t>
  </si>
  <si>
    <t>SR 2010</t>
  </si>
  <si>
    <t>změna č. 1</t>
  </si>
  <si>
    <t>změna č. 2</t>
  </si>
  <si>
    <t>změna č. 3</t>
  </si>
  <si>
    <t>UR k</t>
  </si>
  <si>
    <t>Leonardo da Vinci, Projekt Mobiliy - Výjezd 30 žáků na třítýdenní praxi do podniků v Lipsku se 2 pedagogy.</t>
  </si>
  <si>
    <t>skut. k 12/2010</t>
  </si>
  <si>
    <t>datum pořízení</t>
  </si>
  <si>
    <t>(skut.čerpání)</t>
  </si>
  <si>
    <t>POUŽITÍ CELKEM:</t>
  </si>
  <si>
    <t>*stavby</t>
  </si>
  <si>
    <t>- investiční akce</t>
  </si>
  <si>
    <t>- technické zhodnocení</t>
  </si>
  <si>
    <t xml:space="preserve">   32090600 Výměna stávající elektroinstalace a internet.rozvod IP 600/</t>
  </si>
  <si>
    <t>31.10.2010</t>
  </si>
  <si>
    <t xml:space="preserve">   32090607 Opatření úspor energie IZ 607/3/150/242/07/09</t>
  </si>
  <si>
    <t>31.12.2010</t>
  </si>
  <si>
    <t xml:space="preserve">   32090684 Stavební úpravy a vybavení učebny č.203 IZ 684/3/140/05/04/</t>
  </si>
  <si>
    <t>*údržba a opravy majetku</t>
  </si>
  <si>
    <t>- velké opravy (nad 500 tis. Kč, bez DPH)</t>
  </si>
  <si>
    <t>31.8.2010</t>
  </si>
  <si>
    <t>- běžná údržba a opravy</t>
  </si>
  <si>
    <t>*nákupy pozemků a budov</t>
  </si>
  <si>
    <t>*nákupy ostatního dlouhodob. hmotného a nehmotného majetku</t>
  </si>
  <si>
    <t>- auta, dopravní technika</t>
  </si>
  <si>
    <t>- informační technologie</t>
  </si>
  <si>
    <t>- stroje a zařízení pro hlavní činnost organizace</t>
  </si>
  <si>
    <t>- ostatní</t>
  </si>
  <si>
    <t>*snížení fondu na zákl. vyhl. 410/2009 Sb.</t>
  </si>
  <si>
    <t>*odvod do rozpočtu zřizovatele</t>
  </si>
  <si>
    <t>*vrácení poskytnuté nevyčerpané dotace zřizovateli</t>
  </si>
  <si>
    <t>*převod zůstatku fondu na zřizovatele při ukončení činnosti PO */</t>
  </si>
  <si>
    <t>*umělecká díla a předměty</t>
  </si>
  <si>
    <t>*ostatní</t>
  </si>
  <si>
    <t>Poznámka: */ Převod zůstatku investičního fondu (v rámci vypořádání výsledku hospodaření a předání majetku, práv a závazků na zřizovatele v souladu s § 27, odst. 3 zák. č. 250/2000 Sb. a § 17, odst. 1, písm. d) zák. č. 563/1991 Sb.)</t>
  </si>
  <si>
    <t>Kontr: Ing. Anna Zejdová</t>
  </si>
  <si>
    <t>Název organizace: SŠ inf.,elekt.a řemesel Rožn/R     3209</t>
  </si>
  <si>
    <t>Přehled o tvorbě a užití rezervního fondu (účet 414) k  12/2010</t>
  </si>
  <si>
    <t>Rozpočet v tis. Kč</t>
  </si>
  <si>
    <t>Skutečnost v Kč</t>
  </si>
  <si>
    <t xml:space="preserve">   STAV REZERVNÍHO FONDU K 1.1.2010</t>
  </si>
  <si>
    <t xml:space="preserve">   * nevyčerpané peněžní dary</t>
  </si>
  <si>
    <t xml:space="preserve">   * nevyčerpané prostředky dotací z rozpočtu EU a z mezin.smluv poskyt. v min.letech</t>
  </si>
  <si>
    <t xml:space="preserve">   * peněžní dary - účelové</t>
  </si>
  <si>
    <t xml:space="preserve">   * peněžní dary - neúčelové</t>
  </si>
  <si>
    <t xml:space="preserve">   * nevyčerpané prostř. dotací z rozpočtu EU a z mezin.smluv poskyt. v aktuálním roce</t>
  </si>
  <si>
    <t xml:space="preserve">   * ostatní tvorba + převod zůstatku rezervního fondu zanikající organizace na nástupnickou org.</t>
  </si>
  <si>
    <t xml:space="preserve">        (v návaznosti na rozhodnutí zřizovatele o sloučení příspěvkových organizací v souladu s § 27, odst. 3</t>
  </si>
  <si>
    <t xml:space="preserve">         zák. č. 250/2000 Sb., dle kterého přecházejí práva a závazky na nové anebo přejímající organizace)</t>
  </si>
  <si>
    <t xml:space="preserve">   * úhrada ztráty minulých let</t>
  </si>
  <si>
    <t xml:space="preserve">   * převod peněžních darů do výnosů</t>
  </si>
  <si>
    <t xml:space="preserve">   * převod do investičního fondu (se souhlasem zřizovatele)</t>
  </si>
  <si>
    <t xml:space="preserve">   * další rozvoj hlavní činnosti organizace</t>
  </si>
  <si>
    <t xml:space="preserve">   * překlenutí časového nesouladu mezi výnosy a náklady</t>
  </si>
  <si>
    <t xml:space="preserve">   * sankce, porušení rozpočtové kázně</t>
  </si>
  <si>
    <t xml:space="preserve">   * použití nevyčerp. prostř. dotací z rozpočtu EU a z mezin.smluv poskyt. v min.letech</t>
  </si>
  <si>
    <t xml:space="preserve">   * ostatní čerpání + převod zůstatku rezervního fondu na zřizovatele při ukončení činnosti PO</t>
  </si>
  <si>
    <t xml:space="preserve">       (v rámci vypořádání výsledku hospodaření a předání majetku, práv a závazků na zřizovatele v souladu</t>
  </si>
  <si>
    <t xml:space="preserve">       s § 27, odst. 3 zák. č. 250/2000 Sb. a s § 17, odst. 1, písm. d) zák. č. 563/1991 Sb. o účetnictví)</t>
  </si>
  <si>
    <t xml:space="preserve">   STAV REZERVNÍHO FONDU K 31.12.2010</t>
  </si>
  <si>
    <t xml:space="preserve">   (ř. 4 = ř. 1 + ř. 2 - ř. 3 )</t>
  </si>
  <si>
    <t xml:space="preserve">   * nevyčerpané prostředky dotací z rozpočtu EU a z mezin.smluv</t>
  </si>
  <si>
    <t>Datum: 27.1.2011 12:52:23</t>
  </si>
  <si>
    <t>Vypracoval: Gajdošíková</t>
  </si>
  <si>
    <r>
      <t xml:space="preserve">(rezervní fond tvořený </t>
    </r>
    <r>
      <rPr>
        <b/>
        <i/>
        <sz val="10"/>
        <rFont val="Arial"/>
        <family val="2"/>
      </rPr>
      <t>z ostatních titulů</t>
    </r>
    <r>
      <rPr>
        <b/>
        <sz val="10"/>
        <rFont val="Arial"/>
        <family val="2"/>
      </rPr>
      <t>)</t>
    </r>
  </si>
  <si>
    <t>Přehled o tvorbě a užití rezervního fondu (účet 413) k  12/2010</t>
  </si>
  <si>
    <t xml:space="preserve">  •   příděl zlepšeného výsledku hospodaření roku 2009 na základě</t>
  </si>
  <si>
    <t xml:space="preserve">     schválení zřizovatelem</t>
  </si>
  <si>
    <t>Kontr.:</t>
  </si>
  <si>
    <r>
      <t xml:space="preserve">(rezervní fond tvořený </t>
    </r>
    <r>
      <rPr>
        <b/>
        <i/>
        <sz val="10"/>
        <rFont val="Arial"/>
        <family val="2"/>
      </rPr>
      <t>ze zlepšeného výsledku hospodaření</t>
    </r>
    <r>
      <rPr>
        <b/>
        <sz val="10"/>
        <rFont val="Arial"/>
        <family val="2"/>
      </rPr>
      <t>)</t>
    </r>
  </si>
  <si>
    <t>Přehled o tvorbě a užití FKSP (účet 412) k  12/2010</t>
  </si>
  <si>
    <t xml:space="preserve">   STAV FKSP K 1.1.2010</t>
  </si>
  <si>
    <t xml:space="preserve">   * základní příděl</t>
  </si>
  <si>
    <t xml:space="preserve">        z toho: převod zůstatku FKSP zanikající organizace na nástupnickou organizaci</t>
  </si>
  <si>
    <t xml:space="preserve">                       (v návaznosti na rozhodnutí zřizovatele o sloučení příspěvkových organizací v souladu s</t>
  </si>
  <si>
    <t xml:space="preserve">                        s § 27, odst. 3 zák. č. 250/2000 Sb., dle kterého přecházejí práva a závazky na nové anebo</t>
  </si>
  <si>
    <t xml:space="preserve">                        přejímající organizace)</t>
  </si>
  <si>
    <t xml:space="preserve">   * čerpání fondu v souladu s vyhláškou č. 114/2002 Sb.</t>
  </si>
  <si>
    <t xml:space="preserve">   z toho (uveďte jmenovitě):</t>
  </si>
  <si>
    <t xml:space="preserve">   * převod zůstatku FKSP na zřizovatele při ukončení činnosti PO</t>
  </si>
  <si>
    <t xml:space="preserve">      (v rámci vypořádání výsledku hospodaření a předání majetku, práv a závazků na zřizovatele v souladu</t>
  </si>
  <si>
    <t xml:space="preserve">      s § 27, odst. 3 zák. č. 250/2000 Sb. a s § 17, odst. 1, písm. d) zák. č. 563/1991 Sb. o účetnictví)</t>
  </si>
  <si>
    <t xml:space="preserve">   STAV FKSP K 31.12.2010</t>
  </si>
  <si>
    <t>(ř. 4 = ř.1 + ř.2 - ř. 3)</t>
  </si>
  <si>
    <t>Přehled o tvorbě a užití fondu odměn (účet 411) k  12/2010</t>
  </si>
  <si>
    <t xml:space="preserve">   STAV FONDU ODMĚN K 1.1.2010</t>
  </si>
  <si>
    <t xml:space="preserve">   * příděl zlepšeného výsledku hospodaření roku 2009 na základě</t>
  </si>
  <si>
    <t xml:space="preserve">   * převod zůstatku fondu odměn zanikající organizace na nástupnickou organizaci</t>
  </si>
  <si>
    <t xml:space="preserve">       (v návaznosti na rozhodnutí zřizovatele o sloučení příspěvkových organizací v souladu s § 27, odst. 3</t>
  </si>
  <si>
    <t xml:space="preserve">       zák. č. 250/2000 Sb., dle kterého přecházejí práva a závazky na nové anebo přejímající organizace)</t>
  </si>
  <si>
    <t xml:space="preserve">   * překročení prostředků na platy a OON</t>
  </si>
  <si>
    <t xml:space="preserve">   * odměny zaměstnancům</t>
  </si>
  <si>
    <t xml:space="preserve">   * převod zůstatku fondu odměn na zřizovatele při ukončení činnosti PO</t>
  </si>
  <si>
    <t xml:space="preserve">   STAV FONDU ODMĚN K 31.12.2010</t>
  </si>
  <si>
    <t>Datum:  27.1.2011 12:52:23</t>
  </si>
  <si>
    <t>Kontr:</t>
  </si>
  <si>
    <t>Střední škola informatiky, elektrotechniky a řemesel Rožnov p.R.</t>
  </si>
  <si>
    <t>241 0600    - prostředky návratné fin. výpomoci</t>
  </si>
  <si>
    <t xml:space="preserve"> - prostředky Projekt 33006, Projekt Mobility Leonardo dV</t>
  </si>
  <si>
    <t>Převod za akce FKSP konané v prosinci 2010 (večírek)</t>
  </si>
  <si>
    <t>Převod bankovních poplatků za prosinec 2010</t>
  </si>
  <si>
    <t>Převod příspěvku na stravování za 12/2010</t>
  </si>
  <si>
    <t>Převod příspěvky vyplac. z mezd za 12/2010 (život.jub., penzijní)</t>
  </si>
  <si>
    <t>Převod přídělu z mezd za 12/2010</t>
  </si>
  <si>
    <t>Převod vratky stravného z 12/2010</t>
  </si>
  <si>
    <t>SOŠ</t>
  </si>
  <si>
    <t>SŠ inf., elekt. a řemesel Rožnov p.R</t>
  </si>
  <si>
    <t>Objem mzdových prostředků a jednotliv. složek platu</t>
  </si>
  <si>
    <t xml:space="preserve">k 31.12.2010 - hlavní činnost           </t>
  </si>
  <si>
    <t>Tabulka č. 4</t>
  </si>
  <si>
    <t>č.</t>
  </si>
  <si>
    <t>Schválený</t>
  </si>
  <si>
    <t>Upravený</t>
  </si>
  <si>
    <t>1.-4. čtvrtletí 2010</t>
  </si>
  <si>
    <t>Čerpání</t>
  </si>
  <si>
    <t>% plnění</t>
  </si>
  <si>
    <t>Nevyčerpáno</t>
  </si>
  <si>
    <t>řádku</t>
  </si>
  <si>
    <t>rozpočet</t>
  </si>
  <si>
    <t>rozpočet + ESF</t>
  </si>
  <si>
    <t>skut./rozpočet</t>
  </si>
  <si>
    <t>k UR za období</t>
  </si>
  <si>
    <t>Mzdové náklady celkem</t>
  </si>
  <si>
    <t>Účelová dotace</t>
  </si>
  <si>
    <t>Ostatní osobní náklady</t>
  </si>
  <si>
    <t>Prostředky na platy</t>
  </si>
  <si>
    <t>platové tarify (ř.0109)</t>
  </si>
  <si>
    <t>náhrady platu (ř.0110)</t>
  </si>
  <si>
    <t>osobní příplatky (ř.0111)</t>
  </si>
  <si>
    <t>odměny (ř.0112)</t>
  </si>
  <si>
    <t>příplatky za vedení (ř.0113)</t>
  </si>
  <si>
    <t>zvláštní příplatky (ř.0114)</t>
  </si>
  <si>
    <t>přespočetné hodiny (ř.0131)</t>
  </si>
  <si>
    <t>platy za přesčasy (ř. 0116)</t>
  </si>
  <si>
    <t>ostatní příplatky (ř.0117)</t>
  </si>
  <si>
    <t>z fondu odměn (ř.0119)</t>
  </si>
  <si>
    <t>z ostatních zdrojů (ř.0120)</t>
  </si>
  <si>
    <t>z ESF</t>
  </si>
  <si>
    <t>Ostatní (521 HČ - ř.1)</t>
  </si>
  <si>
    <t>Počty přep. pracovníků celkem</t>
  </si>
  <si>
    <t>% nemocnosti</t>
  </si>
  <si>
    <t>Tabulka č. 5</t>
  </si>
  <si>
    <t>SŠ inf., elekt. a řemesel Rožnov p.R.</t>
  </si>
  <si>
    <t>Stav zaměstnanců a průměrná mzda dle kategorií</t>
  </si>
  <si>
    <t>za 1.- 4. čtvrtletí 2010</t>
  </si>
  <si>
    <t xml:space="preserve">v tis. (platy) </t>
  </si>
  <si>
    <t>Vyplacené</t>
  </si>
  <si>
    <t>Přepočtený stav zaměstnanců</t>
  </si>
  <si>
    <t>Rozdíl</t>
  </si>
  <si>
    <t>Průměr. mzda na 1 zam. v Kč</t>
  </si>
  <si>
    <t>Kategorie</t>
  </si>
  <si>
    <t>AU</t>
  </si>
  <si>
    <t>Skutečnost</t>
  </si>
  <si>
    <t>skut.-rozp.</t>
  </si>
  <si>
    <t>(P1-04 k 31.12.)</t>
  </si>
  <si>
    <t>(normativ)</t>
  </si>
  <si>
    <t>(k 31.12.)</t>
  </si>
  <si>
    <t>k 31.12.2010</t>
  </si>
  <si>
    <t>+-</t>
  </si>
  <si>
    <t>Organizace celkem</t>
  </si>
  <si>
    <t>X</t>
  </si>
  <si>
    <t>učitelé (ř. 0313)</t>
  </si>
  <si>
    <t>vychovatelé (ř. 0315)</t>
  </si>
  <si>
    <t>učitelé OV (ř. 0317)</t>
  </si>
  <si>
    <t>ostatní pedagog. (ř. 0353)</t>
  </si>
  <si>
    <t>THP (ř. 0330)</t>
  </si>
  <si>
    <t>Na zkušenou do Německa - kompetentní v oboru E, P</t>
  </si>
  <si>
    <t>provozní pracovníci (ř. 0332)</t>
  </si>
  <si>
    <t>obch.provoz.pracovníci (ř. 0334)</t>
  </si>
  <si>
    <t>ostatní pracovníci (ř. 0338)</t>
  </si>
  <si>
    <t xml:space="preserve">Pozn. Sloupec 1,2,3 - prostředky na platy včetně účelových dotací </t>
  </si>
  <si>
    <t xml:space="preserve">Střední škola informatiky, elektrotechniky a řemesel Rožnov pod Radhoštěm </t>
  </si>
  <si>
    <t>Převod splátky půjčky - srážka z mezd za 12/2010</t>
  </si>
  <si>
    <t>Převod úroků k 31.12.2010 na běžný účet</t>
  </si>
  <si>
    <t xml:space="preserve">Datum:      </t>
  </si>
  <si>
    <t>2001 Euroelektroprogres zrušení konkursu pro nedostatek majetku</t>
  </si>
  <si>
    <t>2005 Houzar - popírá vznik pohledávky, promlč.</t>
  </si>
  <si>
    <t>2007 - Peersta - popírá, neoznámil ukončení ubytovacích služeb</t>
  </si>
  <si>
    <t>314</t>
  </si>
  <si>
    <t>315</t>
  </si>
  <si>
    <t>335</t>
  </si>
  <si>
    <t>381</t>
  </si>
  <si>
    <t>388</t>
  </si>
  <si>
    <t>377</t>
  </si>
  <si>
    <t>stravování a ubytování žáka, který ukončil studium, vymáháno, právník doporučil pohledávku odepsat, protože náklady na exekuci by převýšily pohledávku a exekuce by pro nepatrný majetke nevedla k uspokojení pohledávky.</t>
  </si>
  <si>
    <t>289</t>
  </si>
  <si>
    <t>321</t>
  </si>
  <si>
    <t>324</t>
  </si>
  <si>
    <t>návratná fin. výpomoc KÚ - projekt OPŽP</t>
  </si>
  <si>
    <t>331</t>
  </si>
  <si>
    <t>336</t>
  </si>
  <si>
    <t>342</t>
  </si>
  <si>
    <t>343</t>
  </si>
  <si>
    <t>345</t>
  </si>
  <si>
    <t>poplatky za lůžko 9-12/10 - MěÚ</t>
  </si>
  <si>
    <t>374</t>
  </si>
  <si>
    <t>odvod nevyčerpané dotace UZ 33026</t>
  </si>
  <si>
    <t>383</t>
  </si>
  <si>
    <t>kurz 10-12/2010 faktura bude v 5/2011</t>
  </si>
  <si>
    <t>384</t>
  </si>
  <si>
    <t>provaření - normativ ŠJ</t>
  </si>
  <si>
    <t>389</t>
  </si>
  <si>
    <t>dohady energií</t>
  </si>
  <si>
    <t>378</t>
  </si>
  <si>
    <t>přednostní pohled. zaměstnance z mezd</t>
  </si>
  <si>
    <t>Název organizace:  Střední škola informatiky, elektrotechniky a řemesel Rožnov pod Radhoštěm</t>
  </si>
  <si>
    <t xml:space="preserve">Název organizace:    Střední škola informatiky, elektrotechniky a řemesel Rožnov pod Radhoštěm </t>
  </si>
  <si>
    <t xml:space="preserve">Název organizace:   </t>
  </si>
  <si>
    <t>SŠIEŘ Rožnov p.R.</t>
  </si>
  <si>
    <t>Comet systém s.r.o.</t>
  </si>
  <si>
    <t>úklid,ener</t>
  </si>
  <si>
    <t>nebyt.proDM</t>
  </si>
  <si>
    <t>kancel, sklad</t>
  </si>
  <si>
    <t>Výtahy Španihel</t>
  </si>
  <si>
    <t>kanceláře</t>
  </si>
  <si>
    <t>Telefonica O2 Praha</t>
  </si>
  <si>
    <t>energie</t>
  </si>
  <si>
    <t>obchod.činn</t>
  </si>
  <si>
    <t>Internext Vsetín</t>
  </si>
  <si>
    <t>Basel Rožnov</t>
  </si>
  <si>
    <t>ener,úkl.</t>
  </si>
  <si>
    <t>náj. hřiště jednorázově</t>
  </si>
  <si>
    <t xml:space="preserve">úklid, </t>
  </si>
  <si>
    <t>hřiště</t>
  </si>
  <si>
    <t>sport</t>
  </si>
  <si>
    <t>reklamní cedul</t>
  </si>
  <si>
    <t>reklamní cedule</t>
  </si>
  <si>
    <t>Trico Computer s.r.o</t>
  </si>
  <si>
    <t>Ivo Mischinger</t>
  </si>
  <si>
    <t>Město Rožnov</t>
  </si>
  <si>
    <t>kamera MP</t>
  </si>
  <si>
    <t>17.-18.2.2010</t>
  </si>
  <si>
    <t>OSSZ Vsetín</t>
  </si>
  <si>
    <t>bez závad</t>
  </si>
  <si>
    <t>ČŠI Zlín</t>
  </si>
  <si>
    <t>drobná doporučení byla zapracována do ŠVP</t>
  </si>
  <si>
    <t>soulad ŠVP Kadeřník s RVP</t>
  </si>
  <si>
    <t>soulad ŠVP Zámečník s RVP</t>
  </si>
  <si>
    <t>KHS Zlín</t>
  </si>
  <si>
    <t>Vyhotovila:</t>
  </si>
  <si>
    <t>tab. č. 7</t>
  </si>
  <si>
    <t>tab. č. 8</t>
  </si>
  <si>
    <t>tab. č. 9a</t>
  </si>
  <si>
    <t>tab. č. 9b</t>
  </si>
  <si>
    <t>tab. č. 10</t>
  </si>
  <si>
    <t>tab. 11</t>
  </si>
  <si>
    <t>IČ:  00843474</t>
  </si>
  <si>
    <t>běžná údržba Šj  vč. malování</t>
  </si>
  <si>
    <t>oprava kuchyňských zařízení DHM a DDHM</t>
  </si>
  <si>
    <t>Opravy kancelářské techniky TV,PV,</t>
  </si>
  <si>
    <t>Opravy strojního zařízení PV</t>
  </si>
  <si>
    <t>Ostatní drobná údržba strojů a zařízení</t>
  </si>
  <si>
    <t>Odvětví:   školství</t>
  </si>
  <si>
    <t>Název organizace:   Střední škola informatiky, elektrotechniky a řemesel Rožnov pod Radhoštěm</t>
  </si>
  <si>
    <t>oprava elektroiinstalace  DM 1 (IP 600/2/150/236/06/09)</t>
  </si>
  <si>
    <t>malování tříd a vewstibuly hlavní budovy (SPŠE)</t>
  </si>
  <si>
    <t>běžná údržba a oprava školy - podíl DČ  (SPŠE)</t>
  </si>
  <si>
    <t>běžná údržba DM - podíl DČ (Zemědělská )</t>
  </si>
  <si>
    <t>kabinet 210 dilatace</t>
  </si>
  <si>
    <t>běžná údržba budov PV a TV a DM 1(podíl DČ)</t>
  </si>
  <si>
    <t>malování tříd  budov TV a PV a DM (podíl DČ)</t>
  </si>
  <si>
    <t>opravy DDHM vč. Učebních pomůcek stř. 01</t>
  </si>
  <si>
    <t>opravy DDHM vč. Učebních pomůcek stř. 30</t>
  </si>
  <si>
    <t xml:space="preserve">ostatní opravy a údržba </t>
  </si>
  <si>
    <t>oprava sociálního zařízení ve sportovní hale</t>
  </si>
  <si>
    <t>oprava a výměna žaluzií ve všech objektech školy</t>
  </si>
  <si>
    <t>výměna stoupaček v budově praktické výuky</t>
  </si>
  <si>
    <t>malování tříd a vewstibuly hlavní budovy po výměně oken (zateplení)</t>
  </si>
  <si>
    <t>Datum:   15.2.2011</t>
  </si>
  <si>
    <t>Schválil:  Mgr. Miroslav Trefil</t>
  </si>
  <si>
    <t xml:space="preserve"> Zavedení výuky hradlových polí FPGA a programování VHDL do standardu výuky, což předpokládá i připravovaný ŠVP.</t>
  </si>
  <si>
    <t>Opatření úspor energie Střední školy informatiky, elektrotechniky a  řemesel Rožnov pod Radhoštěm</t>
  </si>
  <si>
    <t>Mgr. Miroslav Trefil, ředitel školy</t>
  </si>
  <si>
    <r>
      <t>Odvětví:</t>
    </r>
    <r>
      <rPr>
        <sz val="8"/>
        <rFont val="Arial"/>
        <family val="2"/>
      </rPr>
      <t xml:space="preserve">   školství</t>
    </r>
  </si>
  <si>
    <t>Střední škola informatiky, elektrotechniky a řemesel Rožnov pod Radhoštěm -  výměna stávající elektroinstalace a internetový rozvod   (IP 600/2/150/236/06/09)</t>
  </si>
  <si>
    <t>07/2009 - 08/2011</t>
  </si>
  <si>
    <t>Skutečné náklady roku 2010 jsou vyšší proti roku  2009 z důvodu změny sazby DPH z 19 % na 20%. Přesto toto navýšení  nevyžadovalo  změnu rozpočtu.</t>
  </si>
  <si>
    <t>Opatření úspor energie Střední školy informatiky, elektrotechniky a řemesl Rožnov pod Radhoštěm                            IZ  607/3/150/242/07/09 včetně dodatku č. 1 a 2</t>
  </si>
  <si>
    <t>08/2010 - 04/2011</t>
  </si>
  <si>
    <t>Vyhotovil:    Ing. Anna Zejdová</t>
  </si>
  <si>
    <t>Janíček Petr</t>
  </si>
  <si>
    <t>Škola man. rozvoje s.r.o.</t>
  </si>
  <si>
    <t>učebna</t>
  </si>
  <si>
    <t>rekval. Kurzy</t>
  </si>
  <si>
    <t>KIAORA - jaz. centrum</t>
  </si>
  <si>
    <t>kurz</t>
  </si>
  <si>
    <t>Odvětví :  školství</t>
  </si>
  <si>
    <t xml:space="preserve">Název organizace:   Střední škola informatiky, elektrotechniky a řemesel Rožnov pod Radhoštěm </t>
  </si>
  <si>
    <t>Paragraf:  3123</t>
  </si>
  <si>
    <t>Paragraf:  3147  DM 1</t>
  </si>
  <si>
    <t>Paragraf: 3147  DM2</t>
  </si>
  <si>
    <t>Paragraf:  3142</t>
  </si>
  <si>
    <t xml:space="preserve"> Klíčové aktivity: (etapy projektu)
     1.  vybudování nové učebny pro výuky programování VHDL           Termín: 25.3.2009
       - vybavení  30 míst  ,  15-ti počítači + 1 učitelský, dataprojektorr
     2. vyškolení pedagogů v kompetencích FPGA a VHD                                                                                                                               3. příprava čtyř učebních textů                                                                                                                                                                            4. Pilotní ověření výuky šk. r. 2009/2010   2. a 3. ročník vždy jen v jedné třídě                                                                                                   5. výuka ve šk. roce 2010/2011  všechny třídy 2. a 3. ročníku a jedna třída 4. ročníku</t>
  </si>
  <si>
    <t>Projekt řeší stavební úpravy potřebné ke snížení energetické náročnosti,  to je  zateplení obvodové konstrukce,  výměna oken a skleněných výplní a  zateplení střešní konstrukce na objektech školy:
- hlavní budova školy,  ul. Školní 1610
- sportovní hala a spojovací koridor, ul. Školní 1610                                                                                                                                      - budova teoretické výuky, ul. Svazarmovská 1508                                                                                                                                           - budova praktické výuky, ul. Školní 1698                                                                                                                                                                      - budova domova mládeže, ul. 1. máje 1220                                                                                                                                                       - budova domova mládeže, ul. Zemědělská 1077</t>
  </si>
  <si>
    <t xml:space="preserve"> Realizace nové elektroinstalace  ve 3 etážích  ( 7 - 9. NP)  budovy  domova mládeže, 1.máje 1220 Rožnov p.R.. Součástí elektroinstalace je rozšíření  počítačové sítě (kabeláž, zásuvky).na všechny pokoje v podlaží.     V roce 2009 bylo realizováno  8. NP, v roce 2010 bylo realizováno 7. NP a v roce 2011 je plánována poslední etapa 9. NP. </t>
  </si>
  <si>
    <r>
      <t xml:space="preserve">Zdůvodnění navýšení rozpočtu: </t>
    </r>
    <r>
      <rPr>
        <sz val="10"/>
        <rFont val="Arial"/>
        <family val="2"/>
      </rPr>
      <t xml:space="preserve"> dodatek č. 1 IZ upravuje strukturu nákladů a zdrojů financování z těchto důvodů a/ změna sazby DPH, b/ navýšení nákladů stavební části akce, c/ navýšení ceny v důsledku rozšíření stavebních prací, d/ snížení nákladů na přípravu a zabezpečení akce. Celkový nárůst nákladů oproti původnímu IZ  je o 2 501 tis. Kč vč. DPH.    Dodatkem č. 2  IZ se navyšuje  rozpočet o 2 881 tis. Kč vč. DPH  na  celkovou částku akce  45 968 tis. Kč.  Navýšení rozpočtu je z důvodu realizace střešního pláště budovy praktické  výuky. </t>
    </r>
  </si>
  <si>
    <t xml:space="preserve">Projekt  č. projektu CZ/09/LLP - LdV/IVT/134155                                                                                                                                      Doba trvání projektu: 1.2.2010 až 31.7.2010                                                                                                                                           Celkové čerpání z EU prostřednictvím Národní agentury  pro evropské projekty) : 843 367,- Kč. Do konce r. 2010 byla poskytnuta z NAEP záloha ve výši 703 633,- Kč. Po schválení závěreční zprávy a finančního vyúčtování byla v lednu na účet školy zaslána zbývající částka 139 734,- Kč. Finanční spoluúčast z prostředků školy byla ve výši 7057,- Kč. </t>
  </si>
  <si>
    <t>Projekt řeší stavební úpravy potřebné ke snížení energetické náročnosti,  to je  zateplení obvodové konstrukce,  výměna oken a skleněných výplní a  zateplení střešní konstrukce na objektech školy:
- hlavní budova školy,  ul. Školní 1610
- sportovní hala a spojovací koridor, ul. Školní 1610                                                              - budova teoretické výuky, ul. Svazarmovská 1508                                                               - budova praktické výuky ul. Školní 1698                                                                             - budova domova mládeže, ul. 1. máje 1220                                                                         - budova domova mládeže, ul. Zemědělská 1077                                                                    Na hlavní budově školy, Školní 1610 z jižní strany byla odstraněna fasádní mozaika a byla nahrazena zateplovacím systémem. Realizace navazuje na zasklení (zateplení) balkónů v roce 2006 (projekt - dotace INTERREG IIIA). Odstranění keramické fasádní mozaiky je schváleno architektem MěÚ Rožnov pod Radhoštěm. Na severní straně bylo z důvodu většího efektu zateplení provedeno dozděním meziokenních vložek, tzn. že nebyla vyměněna souvislá řada oken, ale každé třetí okno bylo vyzděno. Investiční akce není ukončena, z objektivních důvodů, které se vyskytly již při zahájení stavebních prací, došlo k časovému posunu a z důvodu povětrnostních podmínek nebylo možné realizovat zateplení střešního pláště budovy praxe.</t>
  </si>
  <si>
    <t>Vyhotovil:  Ing. Anna Zejdová</t>
  </si>
  <si>
    <t>2007-2013</t>
  </si>
  <si>
    <t>Zavedení výuky programování hradlových polí FPGA a VHDL</t>
  </si>
  <si>
    <t>IČ: 00843474</t>
  </si>
  <si>
    <t>TJ Rožnov p.R.</t>
  </si>
  <si>
    <t>tělocvična</t>
  </si>
  <si>
    <t>sport.aktivity</t>
  </si>
  <si>
    <t>ZŠ Pod Skalkou RpR</t>
  </si>
  <si>
    <t>SVČ Rožnov p.R.</t>
  </si>
  <si>
    <t>Komise futsalu Vsetín</t>
  </si>
  <si>
    <t>1. FBK Rožnov</t>
  </si>
  <si>
    <t>Kouzelní medvídci</t>
  </si>
  <si>
    <t>nájem hala  jednorázově</t>
  </si>
  <si>
    <t xml:space="preserve">KÚZK Zlín, pověřený </t>
  </si>
  <si>
    <t>Vodafone Czech Republic</t>
  </si>
  <si>
    <t>prov. nákl.</t>
  </si>
  <si>
    <t>místnost 336</t>
  </si>
  <si>
    <t>umístění</t>
  </si>
  <si>
    <t>12 měs.</t>
  </si>
  <si>
    <t>správce SŠIEŘ RpR</t>
  </si>
  <si>
    <t>část střechy</t>
  </si>
  <si>
    <t>ant. systém</t>
  </si>
  <si>
    <t>Paragraf: 3122</t>
  </si>
  <si>
    <t>dodržování osobní provozní hygieny a skladování potravin v ŠJ</t>
  </si>
  <si>
    <t>pojistné a plnění úkolů v nemocenském a důchodovém pojištění za období 2008-2009</t>
  </si>
  <si>
    <t>5.11. a 8.-.10.11 a 18.-23.11.2010</t>
  </si>
  <si>
    <t>Finanční úřad Rožnov</t>
  </si>
  <si>
    <t>daň z příjmu právnických osob a DPH za rok 2009</t>
  </si>
  <si>
    <t>drobné nedostatky  ve stanovení základu daně bez vlivu na daňovou povinnost</t>
  </si>
  <si>
    <t>v Kč</t>
  </si>
  <si>
    <t>Datum:</t>
  </si>
  <si>
    <t>Schválil:</t>
  </si>
  <si>
    <t>Vyhotovil:</t>
  </si>
  <si>
    <t>Razítko a podpis:</t>
  </si>
  <si>
    <t>Podpis:</t>
  </si>
  <si>
    <t>Z toho:</t>
  </si>
  <si>
    <t>Celkem</t>
  </si>
  <si>
    <t>Číslo
účtu</t>
  </si>
  <si>
    <t>Z toho - 
po lhůtě
splatnosti</t>
  </si>
  <si>
    <t>Z toho -
nedobytné</t>
  </si>
  <si>
    <t>Odpis se souhlasem zřizovatele</t>
  </si>
  <si>
    <t>V konkurzním řízení</t>
  </si>
  <si>
    <t>Ostatní</t>
  </si>
  <si>
    <t>Kč</t>
  </si>
  <si>
    <t>Poznámka</t>
  </si>
  <si>
    <t>311</t>
  </si>
  <si>
    <t xml:space="preserve">Vysvětlivka: </t>
  </si>
  <si>
    <t>Ve lhůtě splatnosti</t>
  </si>
  <si>
    <t>Po lhůtě splatnosti</t>
  </si>
  <si>
    <r>
      <t>Odvětví:</t>
    </r>
    <r>
      <rPr>
        <sz val="8"/>
        <rFont val="Arial"/>
        <family val="2"/>
      </rPr>
      <t xml:space="preserve"> </t>
    </r>
  </si>
  <si>
    <t>Název organizace:</t>
  </si>
  <si>
    <t>Odvětví:</t>
  </si>
  <si>
    <t xml:space="preserve">                                                     Schválil:</t>
  </si>
  <si>
    <t xml:space="preserve">                                                     Razítko a podpis:</t>
  </si>
  <si>
    <t>Fond odměn</t>
  </si>
  <si>
    <t>IČ:</t>
  </si>
  <si>
    <t>Odvětví :</t>
  </si>
  <si>
    <t>FKSP</t>
  </si>
  <si>
    <t>Investiční fond</t>
  </si>
  <si>
    <t>C e l k e m</t>
  </si>
  <si>
    <t xml:space="preserve"> - prostředky FKSP</t>
  </si>
  <si>
    <t>účet 243</t>
  </si>
  <si>
    <t>účet 241</t>
  </si>
  <si>
    <t>účet 245</t>
  </si>
  <si>
    <t xml:space="preserve"> - prostředky……………………….</t>
  </si>
  <si>
    <t>(v Kč)</t>
  </si>
  <si>
    <t>Poznámky</t>
  </si>
  <si>
    <r>
      <t xml:space="preserve">Odvětví:                  </t>
    </r>
    <r>
      <rPr>
        <sz val="8"/>
        <rFont val="Arial"/>
        <family val="2"/>
      </rPr>
      <t xml:space="preserve"> </t>
    </r>
  </si>
  <si>
    <r>
      <t>Název organizace:</t>
    </r>
    <r>
      <rPr>
        <b/>
        <sz val="10"/>
        <rFont val="Arial"/>
        <family val="2"/>
      </rPr>
      <t xml:space="preserve"> </t>
    </r>
  </si>
  <si>
    <t>Činnost</t>
  </si>
  <si>
    <t>Náklady</t>
  </si>
  <si>
    <t>Výnosy</t>
  </si>
  <si>
    <t>Celkem za DČ</t>
  </si>
  <si>
    <t>Pozn.</t>
  </si>
  <si>
    <t>Vyplňujte sloupce "činnost", "náklady" a "výnosy".</t>
  </si>
  <si>
    <t>Ve sloupci "činnost" uvádějte jednotlivé činnosti a aktivity, které provozujete v rámci doplňkové činnosti (DČ)</t>
  </si>
  <si>
    <t xml:space="preserve">Datum: </t>
  </si>
  <si>
    <t xml:space="preserve">Zodpovídá: </t>
  </si>
  <si>
    <r>
      <t xml:space="preserve"> </t>
    </r>
    <r>
      <rPr>
        <b/>
        <sz val="8"/>
        <rFont val="Arial"/>
        <family val="2"/>
      </rPr>
      <t xml:space="preserve">IČ: </t>
    </r>
  </si>
  <si>
    <t xml:space="preserve">  - z hlavní činnosti</t>
  </si>
  <si>
    <t xml:space="preserve"> - z jiné činnosti</t>
  </si>
  <si>
    <t>Předpokládané zdanění celkem</t>
  </si>
  <si>
    <t xml:space="preserve"> - krytí ztráty z minulých let</t>
  </si>
  <si>
    <t>Ukazatel</t>
  </si>
  <si>
    <t xml:space="preserve"> v Kč</t>
  </si>
  <si>
    <t>Ztráta z hospodaření celkem</t>
  </si>
  <si>
    <t>v tom krytí ztráty:</t>
  </si>
  <si>
    <t xml:space="preserve"> - na vrub zůstatku rezervního fondu </t>
  </si>
  <si>
    <t xml:space="preserve"> - z rozpočtu zřizovatele</t>
  </si>
  <si>
    <t xml:space="preserve"> - jiným způsobem</t>
  </si>
  <si>
    <t>Stav
po přídělu
(sl. 2 + sl. 3)</t>
  </si>
  <si>
    <t>a</t>
  </si>
  <si>
    <t>x</t>
  </si>
  <si>
    <t>Fond kulturních a sociálních potřeb</t>
  </si>
  <si>
    <t>Vysvětlivky:</t>
  </si>
  <si>
    <t xml:space="preserve">sloupec 1 = stav k 1.1. roku, za nějž se provádí finanční vypořádání </t>
  </si>
  <si>
    <t>sloupec 2 = stav k 31.12. roku, za nějž se provádí finanční vypořádání</t>
  </si>
  <si>
    <t>Údaj o fondu kulturních a sociálních potřeb ve sloupci 4 se rovná údaji ve sloupci 2</t>
  </si>
  <si>
    <t xml:space="preserve">Vyhotovil:  </t>
  </si>
  <si>
    <t>Název projektu</t>
  </si>
  <si>
    <t>EU</t>
  </si>
  <si>
    <t>SR</t>
  </si>
  <si>
    <t>Stručný popis:</t>
  </si>
  <si>
    <t>ZK</t>
  </si>
  <si>
    <t>Tab. č. 3</t>
  </si>
  <si>
    <t>Výsledek hospodaření</t>
  </si>
  <si>
    <t>Výsledek hospodaření k rozdělení do fondů</t>
  </si>
  <si>
    <t xml:space="preserve"> z toho úprava VH dle vyhlášky č.549/2004 § 34 odst.9</t>
  </si>
  <si>
    <t xml:space="preserve">Vyhodnocení výsledku hospodaření a návrh na příděly fondů </t>
  </si>
  <si>
    <t>Poř. č.</t>
  </si>
  <si>
    <t xml:space="preserve">Zahájení - dokončení </t>
  </si>
  <si>
    <t>1.</t>
  </si>
  <si>
    <t>odpisy</t>
  </si>
  <si>
    <t>dotace zřizovatele</t>
  </si>
  <si>
    <t>ostatní</t>
  </si>
  <si>
    <t>PO</t>
  </si>
  <si>
    <t>v tis. Kč</t>
  </si>
  <si>
    <t>2.</t>
  </si>
  <si>
    <t>Způsob 
financování</t>
  </si>
  <si>
    <t>3.</t>
  </si>
  <si>
    <t>A. Výsledek hospodaření</t>
  </si>
  <si>
    <t>B. Krytí zhoršeného výsledku hospodaření</t>
  </si>
  <si>
    <t>C. Rozdělení zlepšeného výsledku hospodaření</t>
  </si>
  <si>
    <t>Lze odepsat v souladu se zřizovací listinou</t>
  </si>
  <si>
    <t>Z toho - 
po lhůtě
splatnosti nad 1 rok</t>
  </si>
  <si>
    <t>Po lhůtě splatnosti nad 1 rok</t>
  </si>
  <si>
    <t>Uveďte komentář k jednotlivým nedobytným pohledávkám (do sloupce "Poznámka") - je třeba uvést - rok vzniku pohledávky, firmu a v jakém aktuálním stavu a v jaké fázi řešení se pohledávka nachází.</t>
  </si>
  <si>
    <t>Rozpočet akce</t>
  </si>
  <si>
    <t>Upravený rozpočet akce</t>
  </si>
  <si>
    <t>Skutečně vynaložené náklady</t>
  </si>
  <si>
    <t>%plnění</t>
  </si>
  <si>
    <t>Popis akce:</t>
  </si>
  <si>
    <t>pronajímatel</t>
  </si>
  <si>
    <t>nájemce</t>
  </si>
  <si>
    <t>roční sazba</t>
  </si>
  <si>
    <t>přijato v Kč</t>
  </si>
  <si>
    <t>druh</t>
  </si>
  <si>
    <t>druh pronajím.</t>
  </si>
  <si>
    <t xml:space="preserve">plocha </t>
  </si>
  <si>
    <t xml:space="preserve">účel </t>
  </si>
  <si>
    <t>poznámka</t>
  </si>
  <si>
    <t>v Kč/m2</t>
  </si>
  <si>
    <t xml:space="preserve">nájemné </t>
  </si>
  <si>
    <t>služby</t>
  </si>
  <si>
    <t>služeb</t>
  </si>
  <si>
    <t>prostor</t>
  </si>
  <si>
    <t>m2</t>
  </si>
  <si>
    <t>nájmu</t>
  </si>
  <si>
    <t>celkem</t>
  </si>
  <si>
    <t>Vypracoval:</t>
  </si>
  <si>
    <t>uhrazeno v Kč</t>
  </si>
  <si>
    <t>P.č.</t>
  </si>
  <si>
    <t>Datum kontroly</t>
  </si>
  <si>
    <t xml:space="preserve">Kontrolní orgán </t>
  </si>
  <si>
    <t>Předmět kontroly</t>
  </si>
  <si>
    <t>Zjištěné nedostatky:</t>
  </si>
  <si>
    <t>Odvody, penále, pokuty:</t>
  </si>
  <si>
    <t>Zjištěny pouze drobné nedostatky</t>
  </si>
  <si>
    <t>Porušení rozpočtové kázně:</t>
  </si>
  <si>
    <t>Dlouhodobý nehmotný majetek</t>
  </si>
  <si>
    <t>Dlouhodobý hmotný majetek celkem</t>
  </si>
  <si>
    <r>
      <t xml:space="preserve">    </t>
    </r>
    <r>
      <rPr>
        <sz val="10"/>
        <rFont val="Arial CE"/>
        <family val="0"/>
      </rPr>
      <t>z toho: Umělecká díla a předměty</t>
    </r>
  </si>
  <si>
    <t>Dlouhodobý finanční majetek</t>
  </si>
  <si>
    <t>DLOUHODOBÝ MAJETEK CELKEM</t>
  </si>
  <si>
    <t>Nově zařazený majetek do používání (v PC)</t>
  </si>
  <si>
    <t>Zůstatková cena vyřazeného majetku</t>
  </si>
  <si>
    <t>Změna stavu majetku</t>
  </si>
  <si>
    <t>ostatní*</t>
  </si>
  <si>
    <t>* uveďte v komentáři</t>
  </si>
  <si>
    <t>Celková výše uznatelných nákladů (způsobilých výdajů) projektu</t>
  </si>
  <si>
    <t>Podíl finanční pomoci na celkových uznatelných nákladech (způsobilých výdajích)</t>
  </si>
  <si>
    <t>Programovací období</t>
  </si>
  <si>
    <t>Finanční vyjádření dopadu do rozpočtu PO vyplývající ze smluvních závazků po ukončení projektu (tzv. udržitelnost projektu)</t>
  </si>
  <si>
    <r>
      <t>Pozemky 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</si>
  <si>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Stavby (počet nemovitostí)</t>
  </si>
  <si>
    <r>
      <t xml:space="preserve">    z toho: </t>
    </r>
    <r>
      <rPr>
        <i/>
        <sz val="10"/>
        <rFont val="Arial"/>
        <family val="2"/>
      </rPr>
      <t xml:space="preserve">Kulturní památky </t>
    </r>
  </si>
  <si>
    <t>Rozdíl mezi bank. účtem FKSP a fondem FKSP celkem</t>
  </si>
  <si>
    <t xml:space="preserve">Nemovitosti v PO ZK </t>
  </si>
  <si>
    <t>Tab.č. 18</t>
  </si>
  <si>
    <t>Vyřazený majetek              (v PC)</t>
  </si>
  <si>
    <r>
      <t xml:space="preserve">               </t>
    </r>
    <r>
      <rPr>
        <sz val="10"/>
        <rFont val="Arial CE"/>
        <family val="0"/>
      </rPr>
      <t>Pozemky</t>
    </r>
  </si>
  <si>
    <r>
      <t xml:space="preserve">               </t>
    </r>
    <r>
      <rPr>
        <sz val="10"/>
        <rFont val="Arial CE"/>
        <family val="0"/>
      </rPr>
      <t>Stavby</t>
    </r>
  </si>
  <si>
    <r>
      <t xml:space="preserve">               </t>
    </r>
    <r>
      <rPr>
        <sz val="10"/>
        <rFont val="Arial CE"/>
        <family val="0"/>
      </rPr>
      <t>Samostatné movité věci a soubory movitých věcí</t>
    </r>
  </si>
  <si>
    <r>
      <t xml:space="preserve">               </t>
    </r>
    <r>
      <rPr>
        <sz val="10"/>
        <rFont val="Arial CE"/>
        <family val="0"/>
      </rPr>
      <t>Drobný dlouhodobý hmotný majetek</t>
    </r>
  </si>
  <si>
    <t>Odepsáno se souhlasem zřizovatele</t>
  </si>
  <si>
    <t>z toho
účelově poskytnuté prostředky</t>
  </si>
  <si>
    <t>Odepsáno v souladu se zřizovací listinou</t>
  </si>
  <si>
    <t>Závazně stanovené ukazatele pro rok 2009</t>
  </si>
  <si>
    <t>Schválený rozpočet 2009</t>
  </si>
  <si>
    <t>Poskytnuto</t>
  </si>
  <si>
    <t>Rozdíl *</t>
  </si>
  <si>
    <t>Poskytnuté příspěvky na provoz a dotace pro PO celkem</t>
  </si>
  <si>
    <t xml:space="preserve">Příspěvek na provoz od zřizovatele </t>
  </si>
  <si>
    <t xml:space="preserve">z toho: </t>
  </si>
  <si>
    <t>Zařízení pěstounské péče</t>
  </si>
  <si>
    <t>Účelové dotace ze SR celkem</t>
  </si>
  <si>
    <t>z toho:</t>
  </si>
  <si>
    <t>Účel. dotace z FM EHP/Norsko ÚZ 9910</t>
  </si>
  <si>
    <t>Investiční dotace zřizovatele</t>
  </si>
  <si>
    <t>Odvod z investičního fondu</t>
  </si>
  <si>
    <t>ISPROFIN</t>
  </si>
  <si>
    <t>Investiční dotace z FM EHP/Norsko</t>
  </si>
  <si>
    <t>Závazný objem prostředků na platy a OON</t>
  </si>
  <si>
    <t>Závazný objem ostatních osobních nákladů</t>
  </si>
  <si>
    <t>z toho účelově:</t>
  </si>
  <si>
    <t>…</t>
  </si>
  <si>
    <t>Závazný objem prostředků na platy</t>
  </si>
  <si>
    <t>Úřady práce ÚZ 13 101</t>
  </si>
  <si>
    <t>SROP</t>
  </si>
  <si>
    <t>Účelové dotace ze státního rozpočtu - mimo rozpočet ZK</t>
  </si>
  <si>
    <t>Účelová dotace ze SR (mimo rozpočet ZK) celkem</t>
  </si>
  <si>
    <t>Dotace ze SR poskytovatelům soc. služeb (MPSV) ÚZ 13 305 - fin. tok přes účet KÚ</t>
  </si>
  <si>
    <t>Účel. dotace ze SR (ÚP) ÚZ 13101 - fin. tok mimo účet ZK</t>
  </si>
  <si>
    <t>* přečerpání (+); nedočerpání(-)</t>
  </si>
  <si>
    <t>Upravený rozpočet 
k 31.12.2009</t>
  </si>
  <si>
    <t>Skutečnost 
k 31.12.2009</t>
  </si>
  <si>
    <t>Účel. dotace z ROP</t>
  </si>
  <si>
    <t>Poskytování sociálních služeb</t>
  </si>
  <si>
    <t>Investiční dotace z ROP</t>
  </si>
  <si>
    <t>Tab. č. 1</t>
  </si>
  <si>
    <t>Stav k 31. 12. 2009</t>
  </si>
  <si>
    <t>Částka požadována k proplacení v r. 2009</t>
  </si>
  <si>
    <t>Schválená částka k proplacení v r. 2009</t>
  </si>
  <si>
    <t>Poskytnutá finanční pomoc skutečnost 2009</t>
  </si>
  <si>
    <t xml:space="preserve">Přehled projektů z EU (EHP/Norsko) příspěvkové organizace </t>
  </si>
  <si>
    <t>NE</t>
  </si>
  <si>
    <t xml:space="preserve"> - ze zlepšeného výsledku hospodaření
   v následujícím roce</t>
  </si>
  <si>
    <t xml:space="preserve">Odvětví: </t>
  </si>
  <si>
    <t>Tab. č.6</t>
  </si>
  <si>
    <t xml:space="preserve">Název organizace: </t>
  </si>
  <si>
    <t>Uprav. rozp.</t>
  </si>
  <si>
    <t>Skutečnost dle zdrojů krytí v Kč</t>
  </si>
  <si>
    <t xml:space="preserve">  NÁZEV  POLOŽKY</t>
  </si>
  <si>
    <t xml:space="preserve">Provozní </t>
  </si>
  <si>
    <t>Vlastní</t>
  </si>
  <si>
    <t xml:space="preserve">Investiční </t>
  </si>
  <si>
    <t>prostředky</t>
  </si>
  <si>
    <t>zdroje</t>
  </si>
  <si>
    <t>fond</t>
  </si>
  <si>
    <r>
      <t xml:space="preserve">Opravy nem. majetku </t>
    </r>
    <r>
      <rPr>
        <sz val="10"/>
        <rFont val="Arial"/>
        <family val="2"/>
      </rPr>
      <t>(nad 500 tis. Kč)</t>
    </r>
  </si>
  <si>
    <t>Drobná údržba a malování</t>
  </si>
  <si>
    <t>Opravy strojů a zařízení</t>
  </si>
  <si>
    <t>Opravy provedené mimo rozpočet</t>
  </si>
  <si>
    <t xml:space="preserve">  CELKEM   </t>
  </si>
  <si>
    <r>
      <t xml:space="preserve">Poznámka : </t>
    </r>
    <r>
      <rPr>
        <sz val="8"/>
        <rFont val="Arial"/>
        <family val="0"/>
      </rPr>
      <t>•</t>
    </r>
    <r>
      <rPr>
        <sz val="8"/>
        <rFont val="Arial"/>
        <family val="2"/>
      </rPr>
      <t xml:space="preserve"> Rozpočet i skutečnost musí korespondovat se stavem účtu  511 - opravy a udržování (hlavní činnost)</t>
    </r>
  </si>
  <si>
    <t>Tab.č.21</t>
  </si>
  <si>
    <r>
      <t xml:space="preserve">Neinvestiční náklady na žáka          </t>
    </r>
    <r>
      <rPr>
        <b/>
        <sz val="10"/>
        <rFont val="Arial"/>
        <family val="2"/>
      </rPr>
      <t xml:space="preserve"> </t>
    </r>
  </si>
  <si>
    <t>Sumář</t>
  </si>
  <si>
    <t>náklady celkem</t>
  </si>
  <si>
    <t>% nárůstu</t>
  </si>
  <si>
    <t>Nárůst v tis. Kč</t>
  </si>
  <si>
    <t>přímé</t>
  </si>
  <si>
    <t>provozní</t>
  </si>
  <si>
    <t>Přepočtený počet žáků</t>
  </si>
  <si>
    <t>Náklady na žáka v Kč</t>
  </si>
  <si>
    <t>Celkové náklady</t>
  </si>
  <si>
    <t>Pokryto dotací</t>
  </si>
  <si>
    <t>Kryto vlastními výnosy</t>
  </si>
  <si>
    <t xml:space="preserve">Datum:   </t>
  </si>
  <si>
    <t>Rok 2009</t>
  </si>
  <si>
    <t>Vyhodnocení doplňkové činnosti podle jednotlivých činností za rok 2010</t>
  </si>
  <si>
    <t>Částky náklady celkem, výnosy celkem a výsledek hospodaření celkem musí souhlasit na výkaz zisku a ztráty k 31.12.2010</t>
  </si>
  <si>
    <t>Celkem k 31.12.2010 před zdaněním</t>
  </si>
  <si>
    <t>Celkem k 31.12.2010, po zdanění</t>
  </si>
  <si>
    <t>Stav 
k 1.1. 2010</t>
  </si>
  <si>
    <t>Stav 
k 31.12.2010</t>
  </si>
  <si>
    <t>Příděl ze 
zlepšeného
výsledku hospodaření
roku 2010</t>
  </si>
  <si>
    <t>Rezervní fond tvořený ze zlepšeného VH (413)</t>
  </si>
  <si>
    <t>Rezervní fond z ostatních titulů (414)</t>
  </si>
  <si>
    <t xml:space="preserve">sloupec 3 = příděl ze zlepšeného hospodářského výsledku roku, za který se provádí finanční vypořádání </t>
  </si>
  <si>
    <t>Tab. č.15</t>
  </si>
  <si>
    <t>Tvorba a čerpání fondů v roce 2010</t>
  </si>
  <si>
    <t>Tvorba v r. 2010</t>
  </si>
  <si>
    <t>Čerpání v r. 2010</t>
  </si>
  <si>
    <t>Stav k 31.12.2010</t>
  </si>
  <si>
    <t>Rezervní fond (413)</t>
  </si>
  <si>
    <t>Rezervní fond (414)</t>
  </si>
  <si>
    <t>Stav finančních prostředků na bankovních účtech k 31.12.2010</t>
  </si>
  <si>
    <t>241 010X  - provozní prostředky (běžné výdaje)</t>
  </si>
  <si>
    <t>241 0300  - prostředky fondu odměn</t>
  </si>
  <si>
    <t>241 0210  - prostředky rezervního fondu ze zlepš. VH (413)</t>
  </si>
  <si>
    <t>241 0220  - prostředky rezervního fondu z ost. titulů (414)</t>
  </si>
  <si>
    <t xml:space="preserve">241 040X,050X(ŘSZK) - prostředky investičního fondu </t>
  </si>
  <si>
    <t>241 0…    - prostředky …</t>
  </si>
  <si>
    <t>241 090X  - doplňková činnost</t>
  </si>
  <si>
    <t>účet 244</t>
  </si>
  <si>
    <t>Rozdíly mezi bank. účtem FKSP a fondem FKSP k 31.12.2010</t>
  </si>
  <si>
    <t>Stav bankovního účtu FKSP k 31.12.2010</t>
  </si>
  <si>
    <t>Stav fondu FKSP k 31.12.2010</t>
  </si>
  <si>
    <t xml:space="preserve">Vyhotovil: </t>
  </si>
  <si>
    <t>Tab. č. 12</t>
  </si>
  <si>
    <t>Přehled pohledávek organizace k 31.12.2010</t>
  </si>
  <si>
    <t>Nedobytné pohledávky k 31.12.2010</t>
  </si>
  <si>
    <t>Krátkodobé pohledávky</t>
  </si>
  <si>
    <t>Celkem kr.pohl.</t>
  </si>
  <si>
    <t>Dlouhodobé pohledávky</t>
  </si>
  <si>
    <t>Celkem dl.pohl.</t>
  </si>
  <si>
    <t>Číslo účtu a částka ve sloupci "Stav" musí souhlasit na rozvahu k 31.12.2010, položka B.II. řádek 1-28 (krátkodobé pohledávky), položka A.IV. řádek 1-6 (dlouhodobé pohledávky); celková částka se musí rovnat řádku B.II. (krátk.), A.IV. (dlouh.), sloupec netto rozvahy.</t>
  </si>
  <si>
    <t>Podrobné materiály k nedobytným pohledávkám neposílejte - budete případně požádáni. Do sloupce "ostatní" uvádějte např. promlčené pohledávky, nevymáhané, nedoložené-převzaté…</t>
  </si>
  <si>
    <t>Přehled odepsaných nedobytných pohledávek organizace k 31.12.2010</t>
  </si>
  <si>
    <t>Odepsáno celkem
k 31.12.2010</t>
  </si>
  <si>
    <t>Odpis nedobytných pohledávek proúčtovaných k 31.12.2010</t>
  </si>
  <si>
    <t>Uveďte rozpis odepsaných pohledávek v uvedeném členění dle jednotlivých účtů; uveďte komentář k odepsaným nedobytným pohledávkám ("Poznámka")</t>
  </si>
  <si>
    <t>Celkový součet odepsaných pohledávek musí souhlasit na účet 557 (Náklady z odepsaných pohledávek)</t>
  </si>
  <si>
    <t>Tab. č. 16</t>
  </si>
  <si>
    <t>Přehled závazků organizace k 31.12.2010</t>
  </si>
  <si>
    <t>Krátkodobé závazky</t>
  </si>
  <si>
    <t>Celkem kr.závaz.</t>
  </si>
  <si>
    <t>Dlouhodobé závazky</t>
  </si>
  <si>
    <t>Celkem dl.závaz.</t>
  </si>
  <si>
    <t>Číslo účtu a částka ve sloupci "Stav" musí souhlasit na rozvahu k 31.12.2010, položka D.IV. řádek 1-34 (krátkodobé závazky), položka D.III. řádek 1-9 (dlouhodobé závazky); celková částka se musí rovnat řádku D.IV. (krátk.), D.III. (dlouh.).</t>
  </si>
  <si>
    <t>Tab. č. 17</t>
  </si>
  <si>
    <t>Kumul. uznatelné náklady (výdaje) projektu do r.2008</t>
  </si>
  <si>
    <t>Kumul. částka požadována k proplacení do r.2008</t>
  </si>
  <si>
    <t>Kumul. schválená částka k proplacení do r.2008</t>
  </si>
  <si>
    <t>Kumul. poskytnutá finanční pomoc skutečnost do r.2008</t>
  </si>
  <si>
    <t>Dofinancování uznatelných nákladů (výdajů) projektu z rozpočtu PO</t>
  </si>
  <si>
    <t>Neuznatelné (nezpůsobilé) náklady (výdaje) projektu</t>
  </si>
  <si>
    <t>Uznatelné náklady (výdaje) projektu v r.2009</t>
  </si>
  <si>
    <t>Dofinancování  uznatelných nákladů (výdajů) projektu z rozpočtu PO</t>
  </si>
  <si>
    <t>Uznatelné náklady (výdaje) projektu v r.2010</t>
  </si>
  <si>
    <t>Částka požadována k proplacení v r. 2010</t>
  </si>
  <si>
    <t>Schválená částka k proplacení v r. 2010</t>
  </si>
  <si>
    <t>Poskytnutá finanční pomoc skutečnost 2010</t>
  </si>
  <si>
    <t>Kumul. uznatelné náklady (výdaje) projektu do r.2010</t>
  </si>
  <si>
    <t>Kumul. částka požadována k proplacení do r.2010</t>
  </si>
  <si>
    <t>Kumul. schválená částka k proplacení do r.2010</t>
  </si>
  <si>
    <t>Kumulovaná poskytnutá finanční pomoc skutečnost do r.2010</t>
  </si>
  <si>
    <t>Kumul. dofinancování  uznatelných nákladů (výdajů) projektu z rozpočtu PO</t>
  </si>
  <si>
    <t>Kumul. neuznatelných (nezpůsobilých) nákladů (výdajů) projektu</t>
  </si>
  <si>
    <t>Rozpočtované uznatelné náklady (výdaje) projektu v r. 2011 - 2016</t>
  </si>
  <si>
    <t>Rozpočet 2011 - 2016</t>
  </si>
  <si>
    <t>Přehled akcí roku 2010 v objemu nad 500 tis. Kč bez DPH</t>
  </si>
  <si>
    <t>v Kč (na 2 des.místa)</t>
  </si>
  <si>
    <t>Název akce, číslo IZ:</t>
  </si>
  <si>
    <t>do 2009</t>
  </si>
  <si>
    <t>provozní prostř. PO</t>
  </si>
  <si>
    <t>NFV - příjem</t>
  </si>
  <si>
    <t>NFV - vráceno</t>
  </si>
  <si>
    <t>dotace SR</t>
  </si>
  <si>
    <t>dotace ze státních fondů</t>
  </si>
  <si>
    <t>dotace EU (ROP,Norské fondy,OPŽP)</t>
  </si>
  <si>
    <t>Vyplývající změny oproti rozpočtu akce</t>
  </si>
  <si>
    <t>Přehled o pohybu dlouhodobého majetku od 1.1.2010 do 31.12.2010</t>
  </si>
  <si>
    <t>Přehled o množství nemovitého majetku k 31.12.2010</t>
  </si>
  <si>
    <t>Tab. č. 19</t>
  </si>
  <si>
    <t>Přehled příjmů z krátkodobých pronájmů za rok 2010</t>
  </si>
  <si>
    <t>Přehled příjmů z dlouhodobých pronájmů za rok 2010</t>
  </si>
  <si>
    <t>celkem příjmy z nájemného a služeb za rok 2010 (v Kč)</t>
  </si>
  <si>
    <t>(= účet 603)</t>
  </si>
  <si>
    <t>Přehled výdajů na krátkodobé nájmy za rok 2010</t>
  </si>
  <si>
    <t>Přehled výdajů na dlouhodobé nájmy za rok 2010</t>
  </si>
  <si>
    <t>celkem výdaje ná nájemné a služby za rok 2010 (v Kč)</t>
  </si>
  <si>
    <t>(= účet 518 070X)</t>
  </si>
  <si>
    <t>Tab. č. 20</t>
  </si>
  <si>
    <t>Přehled o provedených kontrolách v PO v roce 2010</t>
  </si>
  <si>
    <t>Kontroly výkonu činností provedené Zlínským krajem v r. 2010</t>
  </si>
  <si>
    <t>Kontroly hospodaření provedené Zlínským krajem v r. 2010</t>
  </si>
  <si>
    <t>Další kontroly provedené jinými kontrolními orgány v r. 2010</t>
  </si>
  <si>
    <t>Přehled oprav a údržby k 31. 12. 2010</t>
  </si>
  <si>
    <t>Tab. č. 13</t>
  </si>
  <si>
    <t>Rok 2010</t>
  </si>
  <si>
    <t>Tab. č. 14</t>
  </si>
  <si>
    <t>Organizace: SŠ inf.,elekt.a řemesel Rožn/R     3209</t>
  </si>
  <si>
    <t>Tab. č. 2a</t>
  </si>
  <si>
    <t>IČ: 843474</t>
  </si>
  <si>
    <t>Přehled o plnění rozpočtu vybraných položek nákladů hlavní činnosti</t>
  </si>
  <si>
    <t>Skutečnost 
k 31. 12.2009</t>
  </si>
  <si>
    <t>Upravený rozpočet 2010</t>
  </si>
  <si>
    <t>Skutečnost 
k 31. 12.2010</t>
  </si>
  <si>
    <t>% plnění rozpočtu 2010</t>
  </si>
  <si>
    <t>% nárůstu
2010/2009</t>
  </si>
  <si>
    <t>PŘÍMÉ NÁKLADY CELKEM</t>
  </si>
  <si>
    <t xml:space="preserve">Mzdové prostředky </t>
  </si>
  <si>
    <t>501. Platy zaměstnanců</t>
  </si>
  <si>
    <t>502. Ostatní platby za provedenou práci</t>
  </si>
  <si>
    <t>Zákonné pojištění a FKSP</t>
  </si>
  <si>
    <t>503. Pov.pojistné plac.zam. (mimo 5038)</t>
  </si>
  <si>
    <t>5342     FKSP</t>
  </si>
  <si>
    <t>Ostatní přímé náklady</t>
  </si>
  <si>
    <t xml:space="preserve">          5135    Učebnice, šk.potř. zdarma</t>
  </si>
  <si>
    <t xml:space="preserve">          5136    Knihy, učeb.pomůcky</t>
  </si>
  <si>
    <t xml:space="preserve">                      z toho : pořízení PC</t>
  </si>
  <si>
    <t xml:space="preserve">          5167    Služby školení a vzdělávání </t>
  </si>
  <si>
    <t xml:space="preserve">          5173    Cestovné, cest.náhrady</t>
  </si>
  <si>
    <t>PROVOZNÍ  NÁKLADY CELKEM</t>
  </si>
  <si>
    <t>5137     Drobný dlouhod.hmotný majetek</t>
  </si>
  <si>
    <t>z toho: vybavení učeben, laboratoří a kabinetů</t>
  </si>
  <si>
    <t xml:space="preserve">              pořízení PC</t>
  </si>
  <si>
    <t>513.      Materiál, materiál na opravy</t>
  </si>
  <si>
    <t xml:space="preserve">515.      Nákup vody,paliv,energie celkem </t>
  </si>
  <si>
    <t>5164,5  Nájemné, nájem za půdu</t>
  </si>
  <si>
    <t>516.      Ostatní služby</t>
  </si>
  <si>
    <t>z toho: úklid a údržba</t>
  </si>
  <si>
    <t xml:space="preserve">             údržba SW</t>
  </si>
  <si>
    <t>5171     Opravy a udrž.(mimo ISPROFIN)</t>
  </si>
  <si>
    <t>9551    Odpisy majetku</t>
  </si>
  <si>
    <t xml:space="preserve">NÁKLADY CELKEM    </t>
  </si>
  <si>
    <t>z toho: NIV ESF(UZ 13404, 33006, 33012, 33019, 33439)</t>
  </si>
  <si>
    <t>Datum:  11.2.2011</t>
  </si>
  <si>
    <t>Tab. č. 2b</t>
  </si>
  <si>
    <t>Přehled o plnění rozpočtu vybraných položek výnosů hlavní činnosti</t>
  </si>
  <si>
    <t>VÝNOSY CELKEM</t>
  </si>
  <si>
    <t>Výnosy z vlastních výkonů</t>
  </si>
  <si>
    <t>z toho: výnosy z prodeje služeb</t>
  </si>
  <si>
    <t xml:space="preserve">              produktivní práce žáků</t>
  </si>
  <si>
    <t xml:space="preserve">              stravné</t>
  </si>
  <si>
    <t xml:space="preserve">              poplatky za ubytování</t>
  </si>
  <si>
    <t xml:space="preserve">              příspěvek na úhradu nákl.v ZUŠ</t>
  </si>
  <si>
    <t>Výnosy z pronájmu</t>
  </si>
  <si>
    <t>Čerpání fondů</t>
  </si>
  <si>
    <t>z toho: fond oběžných aktiv, FKSP</t>
  </si>
  <si>
    <t xml:space="preserve">             fond odměn</t>
  </si>
  <si>
    <t xml:space="preserve">             rezervní fond</t>
  </si>
  <si>
    <t xml:space="preserve">             investiční fond</t>
  </si>
  <si>
    <t>Ostatní výnosy</t>
  </si>
  <si>
    <t>z toho: přijaté prostředky ze zahraničí</t>
  </si>
  <si>
    <t>Výnosy z nároků na prostředky SR, ÚSC, SF</t>
  </si>
  <si>
    <t xml:space="preserve">              prostředky SR*</t>
  </si>
  <si>
    <t xml:space="preserve">              prostředky ÚSC**</t>
  </si>
  <si>
    <t>*/údaje z finanční rozvahy sloupec Celkem hlavní činnost</t>
  </si>
  <si>
    <t>ZŠ Vidče</t>
  </si>
  <si>
    <t>počítač. kurzy</t>
  </si>
  <si>
    <t>volby</t>
  </si>
  <si>
    <t>**/údaje z finanční rozvahy sloupec Celkem hlavní činnost</t>
  </si>
  <si>
    <t>Příloha č. 1a</t>
  </si>
  <si>
    <t>Organizace:</t>
  </si>
  <si>
    <t>SŠ informatiky, elektrotechniky a řemesel Rožnov p. R.        3209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</si>
</sst>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[Red]#,##0.00"/>
    <numFmt numFmtId="165" formatCode="#,##0.00_ ;[Red]\-#,##0.00\ "/>
    <numFmt numFmtId="166" formatCode="#,##0_ ;[Red]\-#,##0\ 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mmmm\ yy"/>
    <numFmt numFmtId="171" formatCode="#,##0.0_ ;[Red]\-#,##0.0\ "/>
    <numFmt numFmtId="172" formatCode="#,##0.000"/>
    <numFmt numFmtId="173" formatCode="#,##0.0"/>
    <numFmt numFmtId="174" formatCode="0.0"/>
    <numFmt numFmtId="175" formatCode="[$-405]d\.\ mmmm\ yyyy"/>
    <numFmt numFmtId="176" formatCode="#,##0.00\ _K_č"/>
    <numFmt numFmtId="177" formatCode="0.000"/>
  </numFmts>
  <fonts count="8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Arial CE"/>
      <family val="2"/>
    </font>
    <font>
      <b/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4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Arial CE"/>
      <family val="2"/>
    </font>
    <font>
      <b/>
      <sz val="8"/>
      <name val="Arial CE"/>
      <family val="0"/>
    </font>
    <font>
      <i/>
      <sz val="8"/>
      <name val="Arial CE"/>
      <family val="2"/>
    </font>
    <font>
      <i/>
      <sz val="10"/>
      <name val="Arial CE"/>
      <family val="2"/>
    </font>
    <font>
      <b/>
      <sz val="14"/>
      <name val="Arial CE"/>
      <family val="0"/>
    </font>
    <font>
      <b/>
      <u val="single"/>
      <sz val="14"/>
      <name val="Arial CE"/>
      <family val="0"/>
    </font>
    <font>
      <b/>
      <sz val="10"/>
      <name val="Arial CE"/>
      <family val="0"/>
    </font>
    <font>
      <b/>
      <sz val="9"/>
      <name val="Arial"/>
      <family val="2"/>
    </font>
    <font>
      <b/>
      <sz val="9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sz val="10"/>
      <color indexed="48"/>
      <name val="Arial CE"/>
      <family val="2"/>
    </font>
    <font>
      <sz val="9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11"/>
      <name val="Arial CE"/>
      <family val="0"/>
    </font>
    <font>
      <b/>
      <sz val="11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 CE"/>
      <family val="0"/>
    </font>
    <font>
      <i/>
      <sz val="9"/>
      <name val="Arial"/>
      <family val="0"/>
    </font>
    <font>
      <sz val="10"/>
      <name val="Times New Roman CE"/>
      <family val="1"/>
    </font>
    <font>
      <b/>
      <sz val="16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name val="Arial CE"/>
      <family val="2"/>
    </font>
    <font>
      <sz val="12"/>
      <color indexed="10"/>
      <name val="Calibri"/>
      <family val="2"/>
    </font>
    <font>
      <b/>
      <sz val="18"/>
      <name val="Calibri"/>
      <family val="2"/>
    </font>
    <font>
      <u val="single"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u val="single"/>
      <sz val="11"/>
      <color indexed="12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i/>
      <sz val="6"/>
      <color indexed="8"/>
      <name val="Calibri"/>
      <family val="2"/>
    </font>
    <font>
      <b/>
      <i/>
      <sz val="11"/>
      <name val="Arial"/>
      <family val="2"/>
    </font>
    <font>
      <sz val="6"/>
      <name val="Arial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sz val="6"/>
      <color indexed="8"/>
      <name val="Calibri"/>
      <family val="2"/>
    </font>
    <font>
      <i/>
      <sz val="6"/>
      <name val="Arial"/>
      <family val="2"/>
    </font>
    <font>
      <sz val="10"/>
      <color indexed="9"/>
      <name val="Arial"/>
      <family val="2"/>
    </font>
    <font>
      <b/>
      <i/>
      <sz val="10"/>
      <name val="Arial CE"/>
      <family val="0"/>
    </font>
    <font>
      <sz val="10"/>
      <color indexed="1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double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 style="thin"/>
    </border>
    <border>
      <left style="double"/>
      <right style="medium"/>
      <top style="medium"/>
      <bottom style="double"/>
    </border>
    <border>
      <left style="double"/>
      <right style="medium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medium"/>
    </border>
    <border>
      <left style="double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dashed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n"/>
      <top style="medium"/>
      <bottom style="double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 style="hair"/>
      <bottom style="medium"/>
    </border>
    <border>
      <left style="thin"/>
      <right style="thin"/>
      <top style="hair"/>
      <bottom style="medium"/>
    </border>
    <border>
      <left style="thick"/>
      <right style="thin"/>
      <top style="medium"/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 style="hair">
        <color indexed="23"/>
      </bottom>
    </border>
    <border>
      <left style="thin"/>
      <right style="thin"/>
      <top>
        <color indexed="63"/>
      </top>
      <bottom style="hair">
        <color indexed="23"/>
      </bottom>
    </border>
    <border>
      <left style="thick"/>
      <right style="thin"/>
      <top style="hair">
        <color indexed="23"/>
      </top>
      <bottom style="medium"/>
    </border>
    <border>
      <left style="thin"/>
      <right style="thin"/>
      <top style="hair">
        <color indexed="23"/>
      </top>
      <bottom style="medium"/>
    </border>
    <border>
      <left style="thick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 style="thick"/>
      <top style="medium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ck"/>
      <top>
        <color indexed="63"/>
      </top>
      <bottom style="hair"/>
    </border>
    <border>
      <left style="thick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hair"/>
      <bottom style="medium"/>
    </border>
    <border>
      <left style="thin"/>
      <right style="thick"/>
      <top>
        <color indexed="63"/>
      </top>
      <bottom style="hair">
        <color indexed="23"/>
      </bottom>
    </border>
    <border>
      <left style="thin"/>
      <right style="thick"/>
      <top style="hair">
        <color indexed="23"/>
      </top>
      <bottom style="medium"/>
    </border>
    <border>
      <left style="thin"/>
      <right style="thick"/>
      <top style="double"/>
      <bottom style="thin"/>
    </border>
    <border>
      <left style="thin"/>
      <right style="thick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ck"/>
      <right style="thin"/>
      <top style="thick"/>
      <bottom style="medium"/>
    </border>
    <border>
      <left style="thick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 style="thin"/>
      <top style="medium"/>
      <bottom style="thick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ck"/>
      <top style="medium"/>
      <bottom style="thick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hair"/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 style="medium"/>
      <right/>
      <top/>
      <bottom style="thin"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/>
      <top style="medium"/>
      <bottom style="medium"/>
    </border>
    <border>
      <left/>
      <right style="medium"/>
      <top style="medium"/>
      <bottom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 style="medium"/>
      <top style="dashed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ashed"/>
    </border>
    <border>
      <left>
        <color indexed="63"/>
      </left>
      <right>
        <color indexed="63"/>
      </right>
      <top style="double"/>
      <bottom style="dashed"/>
    </border>
    <border>
      <left>
        <color indexed="63"/>
      </left>
      <right style="medium"/>
      <top style="double"/>
      <bottom style="dashed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4" fillId="3" borderId="0" applyNumberFormat="0" applyBorder="0" applyAlignment="0" applyProtection="0"/>
    <xf numFmtId="0" fontId="55" fillId="20" borderId="1" applyNumberFormat="0" applyAlignment="0" applyProtection="0"/>
    <xf numFmtId="0" fontId="43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2" fillId="4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5" fillId="21" borderId="6" applyNumberFormat="0" applyAlignment="0" applyProtection="0"/>
    <xf numFmtId="0" fontId="44" fillId="3" borderId="0" applyNumberFormat="0" applyBorder="0" applyAlignment="0" applyProtection="0"/>
    <xf numFmtId="0" fontId="54" fillId="7" borderId="1" applyNumberFormat="0" applyAlignment="0" applyProtection="0"/>
    <xf numFmtId="0" fontId="45" fillId="21" borderId="6" applyNumberFormat="0" applyAlignment="0" applyProtection="0"/>
    <xf numFmtId="0" fontId="51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1" fillId="0" borderId="0">
      <alignment/>
      <protection/>
    </xf>
    <xf numFmtId="0" fontId="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23" borderId="8" applyNumberFormat="0" applyFont="0" applyAlignment="0" applyProtection="0"/>
    <xf numFmtId="0" fontId="56" fillId="20" borderId="9" applyNumberForma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52" fillId="4" borderId="0" applyNumberFormat="0" applyBorder="0" applyAlignment="0" applyProtection="0"/>
    <xf numFmtId="0" fontId="5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54" fillId="7" borderId="1" applyNumberFormat="0" applyAlignment="0" applyProtection="0"/>
    <xf numFmtId="0" fontId="55" fillId="20" borderId="1" applyNumberFormat="0" applyAlignment="0" applyProtection="0"/>
    <xf numFmtId="0" fontId="56" fillId="20" borderId="9" applyNumberFormat="0" applyAlignment="0" applyProtection="0"/>
    <xf numFmtId="0" fontId="5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</cellStyleXfs>
  <cellXfs count="157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13" fillId="0" borderId="0" xfId="88" applyFont="1">
      <alignment/>
      <protection/>
    </xf>
    <xf numFmtId="0" fontId="14" fillId="0" borderId="0" xfId="88" applyFont="1">
      <alignment/>
      <protection/>
    </xf>
    <xf numFmtId="0" fontId="15" fillId="0" borderId="0" xfId="88" applyFont="1">
      <alignment/>
      <protection/>
    </xf>
    <xf numFmtId="0" fontId="16" fillId="0" borderId="0" xfId="88" applyFont="1">
      <alignment/>
      <protection/>
    </xf>
    <xf numFmtId="0" fontId="17" fillId="0" borderId="0" xfId="88" applyFont="1">
      <alignment/>
      <protection/>
    </xf>
    <xf numFmtId="0" fontId="3" fillId="0" borderId="0" xfId="88" applyFont="1">
      <alignment/>
      <protection/>
    </xf>
    <xf numFmtId="0" fontId="3" fillId="0" borderId="10" xfId="88" applyFont="1" applyBorder="1">
      <alignment/>
      <protection/>
    </xf>
    <xf numFmtId="0" fontId="18" fillId="0" borderId="10" xfId="88" applyFont="1" applyBorder="1" applyAlignment="1">
      <alignment horizontal="right"/>
      <protection/>
    </xf>
    <xf numFmtId="0" fontId="3" fillId="0" borderId="11" xfId="88" applyFont="1" applyBorder="1">
      <alignment/>
      <protection/>
    </xf>
    <xf numFmtId="4" fontId="3" fillId="0" borderId="12" xfId="88" applyNumberFormat="1" applyFont="1" applyBorder="1" applyProtection="1">
      <alignment/>
      <protection locked="0"/>
    </xf>
    <xf numFmtId="4" fontId="3" fillId="0" borderId="13" xfId="88" applyNumberFormat="1" applyFont="1" applyBorder="1" applyProtection="1">
      <alignment/>
      <protection locked="0"/>
    </xf>
    <xf numFmtId="0" fontId="12" fillId="0" borderId="0" xfId="0" applyFont="1" applyBorder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 applyProtection="1">
      <alignment/>
      <protection locked="0"/>
    </xf>
    <xf numFmtId="4" fontId="0" fillId="0" borderId="17" xfId="0" applyNumberFormat="1" applyBorder="1" applyAlignment="1" applyProtection="1">
      <alignment/>
      <protection locked="0"/>
    </xf>
    <xf numFmtId="4" fontId="0" fillId="0" borderId="18" xfId="0" applyNumberFormat="1" applyBorder="1" applyAlignment="1">
      <alignment/>
    </xf>
    <xf numFmtId="0" fontId="0" fillId="0" borderId="19" xfId="0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4" fontId="0" fillId="0" borderId="21" xfId="0" applyNumberFormat="1" applyBorder="1" applyAlignment="1">
      <alignment/>
    </xf>
    <xf numFmtId="0" fontId="0" fillId="0" borderId="22" xfId="0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2" fillId="0" borderId="11" xfId="0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20" fillId="0" borderId="0" xfId="88" applyFont="1" applyAlignment="1">
      <alignment horizontal="right"/>
      <protection/>
    </xf>
    <xf numFmtId="0" fontId="2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top" wrapText="1"/>
      <protection/>
    </xf>
    <xf numFmtId="0" fontId="22" fillId="0" borderId="26" xfId="0" applyFont="1" applyBorder="1" applyAlignment="1" applyProtection="1">
      <alignment horizontal="left"/>
      <protection/>
    </xf>
    <xf numFmtId="4" fontId="12" fillId="0" borderId="27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Fill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0" fontId="22" fillId="0" borderId="28" xfId="0" applyFont="1" applyBorder="1" applyAlignment="1" applyProtection="1">
      <alignment horizontal="left"/>
      <protection/>
    </xf>
    <xf numFmtId="4" fontId="12" fillId="0" borderId="29" xfId="0" applyNumberFormat="1" applyFont="1" applyFill="1" applyBorder="1" applyAlignment="1" applyProtection="1">
      <alignment horizontal="right"/>
      <protection locked="0"/>
    </xf>
    <xf numFmtId="0" fontId="3" fillId="0" borderId="30" xfId="0" applyFont="1" applyBorder="1" applyAlignment="1" applyProtection="1">
      <alignment horizontal="left"/>
      <protection/>
    </xf>
    <xf numFmtId="4" fontId="12" fillId="0" borderId="31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4" fontId="12" fillId="0" borderId="25" xfId="0" applyNumberFormat="1" applyFont="1" applyFill="1" applyBorder="1" applyAlignment="1" applyProtection="1">
      <alignment/>
      <protection/>
    </xf>
    <xf numFmtId="0" fontId="0" fillId="0" borderId="28" xfId="0" applyBorder="1" applyAlignment="1" applyProtection="1">
      <alignment horizontal="left"/>
      <protection/>
    </xf>
    <xf numFmtId="4" fontId="12" fillId="0" borderId="25" xfId="0" applyNumberFormat="1" applyFont="1" applyFill="1" applyBorder="1" applyAlignment="1" applyProtection="1">
      <alignment/>
      <protection locked="0"/>
    </xf>
    <xf numFmtId="4" fontId="12" fillId="0" borderId="32" xfId="0" applyNumberFormat="1" applyFont="1" applyFill="1" applyBorder="1" applyAlignment="1" applyProtection="1">
      <alignment/>
      <protection/>
    </xf>
    <xf numFmtId="0" fontId="0" fillId="0" borderId="28" xfId="0" applyFill="1" applyBorder="1" applyAlignment="1" applyProtection="1">
      <alignment horizontal="left" wrapText="1"/>
      <protection/>
    </xf>
    <xf numFmtId="4" fontId="12" fillId="0" borderId="29" xfId="0" applyNumberFormat="1" applyFont="1" applyFill="1" applyBorder="1" applyAlignment="1" applyProtection="1">
      <alignment/>
      <protection locked="0"/>
    </xf>
    <xf numFmtId="0" fontId="3" fillId="0" borderId="33" xfId="0" applyFont="1" applyFill="1" applyBorder="1" applyAlignment="1" applyProtection="1">
      <alignment horizontal="left"/>
      <protection/>
    </xf>
    <xf numFmtId="0" fontId="2" fillId="0" borderId="24" xfId="0" applyFont="1" applyFill="1" applyBorder="1" applyAlignment="1" applyProtection="1">
      <alignment horizontal="left" wrapText="1"/>
      <protection/>
    </xf>
    <xf numFmtId="0" fontId="23" fillId="0" borderId="0" xfId="0" applyFont="1" applyFill="1" applyBorder="1" applyAlignment="1" applyProtection="1">
      <alignment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4" fontId="12" fillId="0" borderId="25" xfId="0" applyNumberFormat="1" applyFont="1" applyFill="1" applyBorder="1" applyAlignment="1" applyProtection="1">
      <alignment/>
      <protection locked="0"/>
    </xf>
    <xf numFmtId="0" fontId="0" fillId="0" borderId="28" xfId="0" applyBorder="1" applyAlignment="1" applyProtection="1">
      <alignment/>
      <protection/>
    </xf>
    <xf numFmtId="4" fontId="12" fillId="0" borderId="29" xfId="0" applyNumberFormat="1" applyFont="1" applyFill="1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4" fontId="12" fillId="0" borderId="35" xfId="0" applyNumberFormat="1" applyFont="1" applyFill="1" applyBorder="1" applyAlignment="1" applyProtection="1">
      <alignment/>
      <protection locked="0"/>
    </xf>
    <xf numFmtId="0" fontId="0" fillId="0" borderId="36" xfId="0" applyBorder="1" applyAlignment="1" applyProtection="1">
      <alignment/>
      <protection/>
    </xf>
    <xf numFmtId="4" fontId="12" fillId="0" borderId="37" xfId="0" applyNumberFormat="1" applyFont="1" applyFill="1" applyBorder="1" applyAlignment="1" applyProtection="1">
      <alignment/>
      <protection locked="0"/>
    </xf>
    <xf numFmtId="0" fontId="0" fillId="0" borderId="36" xfId="0" applyBorder="1" applyAlignment="1" applyProtection="1">
      <alignment wrapText="1"/>
      <protection/>
    </xf>
    <xf numFmtId="0" fontId="0" fillId="0" borderId="30" xfId="0" applyBorder="1" applyAlignment="1" applyProtection="1">
      <alignment/>
      <protection/>
    </xf>
    <xf numFmtId="4" fontId="12" fillId="0" borderId="31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right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4" fontId="12" fillId="0" borderId="26" xfId="0" applyNumberFormat="1" applyFont="1" applyFill="1" applyBorder="1" applyAlignment="1" applyProtection="1">
      <alignment/>
      <protection locked="0"/>
    </xf>
    <xf numFmtId="4" fontId="12" fillId="0" borderId="26" xfId="0" applyNumberFormat="1" applyFont="1" applyFill="1" applyBorder="1" applyAlignment="1" applyProtection="1">
      <alignment/>
      <protection/>
    </xf>
    <xf numFmtId="4" fontId="12" fillId="0" borderId="36" xfId="0" applyNumberFormat="1" applyFont="1" applyFill="1" applyBorder="1" applyAlignment="1" applyProtection="1">
      <alignment/>
      <protection locked="0"/>
    </xf>
    <xf numFmtId="4" fontId="12" fillId="0" borderId="36" xfId="0" applyNumberFormat="1" applyFont="1" applyFill="1" applyBorder="1" applyAlignment="1" applyProtection="1">
      <alignment horizontal="center"/>
      <protection/>
    </xf>
    <xf numFmtId="4" fontId="12" fillId="0" borderId="36" xfId="0" applyNumberFormat="1" applyFont="1" applyFill="1" applyBorder="1" applyAlignment="1" applyProtection="1">
      <alignment/>
      <protection/>
    </xf>
    <xf numFmtId="4" fontId="12" fillId="0" borderId="30" xfId="0" applyNumberFormat="1" applyFont="1" applyFill="1" applyBorder="1" applyAlignment="1" applyProtection="1">
      <alignment/>
      <protection locked="0"/>
    </xf>
    <xf numFmtId="4" fontId="12" fillId="0" borderId="30" xfId="0" applyNumberFormat="1" applyFont="1" applyFill="1" applyBorder="1" applyAlignment="1" applyProtection="1">
      <alignment horizontal="center"/>
      <protection/>
    </xf>
    <xf numFmtId="4" fontId="12" fillId="0" borderId="30" xfId="0" applyNumberFormat="1" applyFont="1" applyFill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4" fontId="12" fillId="0" borderId="33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24" borderId="0" xfId="0" applyFont="1" applyFill="1" applyAlignment="1" applyProtection="1">
      <alignment/>
      <protection locked="0"/>
    </xf>
    <xf numFmtId="0" fontId="25" fillId="0" borderId="0" xfId="0" applyFont="1" applyAlignment="1">
      <alignment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41" xfId="0" applyNumberFormat="1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3" fontId="0" fillId="0" borderId="45" xfId="0" applyNumberFormat="1" applyBorder="1" applyAlignment="1">
      <alignment vertical="center"/>
    </xf>
    <xf numFmtId="3" fontId="0" fillId="0" borderId="45" xfId="0" applyNumberFormat="1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3" fontId="0" fillId="0" borderId="50" xfId="0" applyNumberFormat="1" applyBorder="1" applyAlignment="1">
      <alignment vertical="center"/>
    </xf>
    <xf numFmtId="3" fontId="0" fillId="0" borderId="49" xfId="0" applyNumberFormat="1" applyBorder="1" applyAlignment="1">
      <alignment vertical="center"/>
    </xf>
    <xf numFmtId="3" fontId="0" fillId="0" borderId="49" xfId="0" applyNumberFormat="1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3" fontId="0" fillId="0" borderId="54" xfId="0" applyNumberFormat="1" applyBorder="1" applyAlignment="1">
      <alignment horizontal="center" vertical="center"/>
    </xf>
    <xf numFmtId="3" fontId="2" fillId="0" borderId="53" xfId="0" applyNumberFormat="1" applyFont="1" applyBorder="1" applyAlignment="1">
      <alignment vertical="center"/>
    </xf>
    <xf numFmtId="3" fontId="0" fillId="0" borderId="53" xfId="0" applyNumberFormat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Alignment="1">
      <alignment/>
    </xf>
    <xf numFmtId="0" fontId="24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30" fillId="0" borderId="58" xfId="0" applyFont="1" applyBorder="1" applyAlignment="1">
      <alignment horizontal="center" vertical="center" wrapText="1"/>
    </xf>
    <xf numFmtId="0" fontId="30" fillId="0" borderId="59" xfId="0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0" fontId="18" fillId="0" borderId="60" xfId="88" applyFont="1" applyBorder="1" applyAlignment="1">
      <alignment horizontal="left"/>
      <protection/>
    </xf>
    <xf numFmtId="0" fontId="18" fillId="0" borderId="11" xfId="88" applyFont="1" applyBorder="1" applyAlignment="1">
      <alignment horizontal="left"/>
      <protection/>
    </xf>
    <xf numFmtId="0" fontId="18" fillId="0" borderId="19" xfId="88" applyFont="1" applyBorder="1" applyAlignment="1">
      <alignment horizontal="left"/>
      <protection/>
    </xf>
    <xf numFmtId="4" fontId="3" fillId="0" borderId="20" xfId="88" applyNumberFormat="1" applyFont="1" applyBorder="1" applyProtection="1">
      <alignment/>
      <protection locked="0"/>
    </xf>
    <xf numFmtId="4" fontId="3" fillId="0" borderId="61" xfId="88" applyNumberFormat="1" applyFont="1" applyBorder="1" applyProtection="1">
      <alignment/>
      <protection locked="0"/>
    </xf>
    <xf numFmtId="0" fontId="18" fillId="0" borderId="62" xfId="88" applyFont="1" applyBorder="1" applyAlignment="1">
      <alignment horizontal="left"/>
      <protection/>
    </xf>
    <xf numFmtId="4" fontId="18" fillId="0" borderId="14" xfId="88" applyNumberFormat="1" applyFont="1" applyBorder="1" applyProtection="1">
      <alignment/>
      <protection locked="0"/>
    </xf>
    <xf numFmtId="4" fontId="18" fillId="0" borderId="63" xfId="88" applyNumberFormat="1" applyFont="1" applyBorder="1" applyProtection="1">
      <alignment/>
      <protection locked="0"/>
    </xf>
    <xf numFmtId="4" fontId="18" fillId="0" borderId="12" xfId="88" applyNumberFormat="1" applyFont="1" applyBorder="1" applyProtection="1">
      <alignment/>
      <protection locked="0"/>
    </xf>
    <xf numFmtId="4" fontId="18" fillId="0" borderId="64" xfId="88" applyNumberFormat="1" applyFont="1" applyBorder="1" applyProtection="1">
      <alignment/>
      <protection locked="0"/>
    </xf>
    <xf numFmtId="4" fontId="18" fillId="0" borderId="65" xfId="88" applyNumberFormat="1" applyFont="1" applyBorder="1" applyProtection="1">
      <alignment/>
      <protection locked="0"/>
    </xf>
    <xf numFmtId="0" fontId="28" fillId="0" borderId="66" xfId="88" applyFont="1" applyBorder="1" applyAlignment="1">
      <alignment horizontal="left"/>
      <protection/>
    </xf>
    <xf numFmtId="4" fontId="28" fillId="0" borderId="53" xfId="88" applyNumberFormat="1" applyFont="1" applyBorder="1" applyProtection="1">
      <alignment/>
      <protection locked="0"/>
    </xf>
    <xf numFmtId="0" fontId="18" fillId="0" borderId="67" xfId="88" applyFont="1" applyBorder="1" applyAlignment="1">
      <alignment horizontal="center" vertical="center" wrapText="1"/>
      <protection/>
    </xf>
    <xf numFmtId="0" fontId="18" fillId="0" borderId="68" xfId="88" applyFont="1" applyBorder="1" applyAlignment="1">
      <alignment horizontal="center" vertical="center" wrapText="1"/>
      <protection/>
    </xf>
    <xf numFmtId="4" fontId="18" fillId="0" borderId="57" xfId="88" applyNumberFormat="1" applyFont="1" applyBorder="1" applyProtection="1">
      <alignment/>
      <protection locked="0"/>
    </xf>
    <xf numFmtId="4" fontId="3" fillId="0" borderId="69" xfId="88" applyNumberFormat="1" applyFont="1" applyBorder="1" applyProtection="1">
      <alignment/>
      <protection locked="0"/>
    </xf>
    <xf numFmtId="4" fontId="3" fillId="0" borderId="0" xfId="88" applyNumberFormat="1" applyFont="1" applyBorder="1" applyProtection="1">
      <alignment/>
      <protection locked="0"/>
    </xf>
    <xf numFmtId="4" fontId="18" fillId="0" borderId="70" xfId="88" applyNumberFormat="1" applyFont="1" applyBorder="1" applyProtection="1">
      <alignment/>
      <protection locked="0"/>
    </xf>
    <xf numFmtId="4" fontId="18" fillId="0" borderId="71" xfId="88" applyNumberFormat="1" applyFont="1" applyBorder="1">
      <alignment/>
      <protection/>
    </xf>
    <xf numFmtId="4" fontId="3" fillId="0" borderId="72" xfId="88" applyNumberFormat="1" applyFont="1" applyBorder="1">
      <alignment/>
      <protection/>
    </xf>
    <xf numFmtId="4" fontId="18" fillId="0" borderId="73" xfId="88" applyNumberFormat="1" applyFont="1" applyBorder="1">
      <alignment/>
      <protection/>
    </xf>
    <xf numFmtId="4" fontId="28" fillId="0" borderId="74" xfId="88" applyNumberFormat="1" applyFont="1" applyBorder="1">
      <alignment/>
      <protection/>
    </xf>
    <xf numFmtId="0" fontId="18" fillId="0" borderId="71" xfId="88" applyFont="1" applyBorder="1" applyAlignment="1">
      <alignment horizontal="center" vertical="center"/>
      <protection/>
    </xf>
    <xf numFmtId="4" fontId="18" fillId="0" borderId="75" xfId="88" applyNumberFormat="1" applyFont="1" applyBorder="1" applyProtection="1">
      <alignment/>
      <protection locked="0"/>
    </xf>
    <xf numFmtId="4" fontId="28" fillId="0" borderId="76" xfId="88" applyNumberFormat="1" applyFont="1" applyBorder="1" applyProtection="1">
      <alignment/>
      <protection locked="0"/>
    </xf>
    <xf numFmtId="4" fontId="18" fillId="0" borderId="77" xfId="88" applyNumberFormat="1" applyFont="1" applyBorder="1" applyProtection="1">
      <alignment/>
      <protection locked="0"/>
    </xf>
    <xf numFmtId="0" fontId="19" fillId="0" borderId="78" xfId="0" applyFont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justify" vertical="top" wrapText="1"/>
    </xf>
    <xf numFmtId="0" fontId="2" fillId="24" borderId="25" xfId="0" applyFont="1" applyFill="1" applyBorder="1" applyAlignment="1">
      <alignment horizontal="center" wrapText="1"/>
    </xf>
    <xf numFmtId="0" fontId="0" fillId="0" borderId="33" xfId="0" applyFont="1" applyBorder="1" applyAlignment="1">
      <alignment horizontal="justify"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justify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79" xfId="0" applyFont="1" applyBorder="1" applyAlignment="1">
      <alignment horizontal="justify" vertical="top" wrapText="1"/>
    </xf>
    <xf numFmtId="0" fontId="0" fillId="0" borderId="8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16" fillId="0" borderId="0" xfId="88" applyFont="1" applyAlignment="1">
      <alignment horizontal="left"/>
      <protection/>
    </xf>
    <xf numFmtId="49" fontId="1" fillId="0" borderId="0" xfId="0" applyNumberFormat="1" applyFont="1" applyBorder="1" applyAlignment="1">
      <alignment wrapText="1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 wrapText="1"/>
    </xf>
    <xf numFmtId="0" fontId="13" fillId="0" borderId="0" xfId="88" applyFont="1" applyAlignment="1">
      <alignment vertical="center"/>
      <protection/>
    </xf>
    <xf numFmtId="0" fontId="14" fillId="0" borderId="0" xfId="88" applyFont="1" applyAlignment="1">
      <alignment vertical="center"/>
      <protection/>
    </xf>
    <xf numFmtId="0" fontId="2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5" fillId="0" borderId="0" xfId="88" applyFont="1" applyAlignment="1">
      <alignment vertical="center"/>
      <protection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9" fillId="4" borderId="82" xfId="0" applyFont="1" applyFill="1" applyBorder="1" applyAlignment="1">
      <alignment vertical="center" wrapText="1"/>
    </xf>
    <xf numFmtId="0" fontId="19" fillId="4" borderId="83" xfId="0" applyFont="1" applyFill="1" applyBorder="1" applyAlignment="1">
      <alignment horizontal="center" vertical="center" wrapText="1"/>
    </xf>
    <xf numFmtId="0" fontId="19" fillId="4" borderId="84" xfId="0" applyFont="1" applyFill="1" applyBorder="1" applyAlignment="1">
      <alignment horizontal="center" vertical="center" wrapText="1"/>
    </xf>
    <xf numFmtId="0" fontId="19" fillId="4" borderId="85" xfId="0" applyFont="1" applyFill="1" applyBorder="1" applyAlignment="1">
      <alignment horizontal="center" vertical="center" wrapText="1"/>
    </xf>
    <xf numFmtId="0" fontId="2" fillId="0" borderId="86" xfId="0" applyFont="1" applyBorder="1" applyAlignment="1">
      <alignment horizontal="left" vertical="center" wrapText="1"/>
    </xf>
    <xf numFmtId="3" fontId="2" fillId="0" borderId="64" xfId="0" applyNumberFormat="1" applyFont="1" applyBorder="1" applyAlignment="1">
      <alignment horizontal="right" vertical="center" wrapText="1"/>
    </xf>
    <xf numFmtId="4" fontId="2" fillId="0" borderId="64" xfId="0" applyNumberFormat="1" applyFont="1" applyBorder="1" applyAlignment="1">
      <alignment horizontal="right" vertical="center" wrapText="1"/>
    </xf>
    <xf numFmtId="0" fontId="19" fillId="0" borderId="0" xfId="0" applyFont="1" applyAlignment="1">
      <alignment vertical="center"/>
    </xf>
    <xf numFmtId="0" fontId="19" fillId="0" borderId="87" xfId="0" applyFont="1" applyFill="1" applyBorder="1" applyAlignment="1">
      <alignment horizontal="left" vertical="center" wrapText="1"/>
    </xf>
    <xf numFmtId="3" fontId="19" fillId="0" borderId="20" xfId="0" applyNumberFormat="1" applyFont="1" applyFill="1" applyBorder="1" applyAlignment="1">
      <alignment horizontal="right" vertical="center" wrapText="1"/>
    </xf>
    <xf numFmtId="0" fontId="34" fillId="0" borderId="88" xfId="0" applyFont="1" applyBorder="1" applyAlignment="1">
      <alignment vertical="center" wrapText="1"/>
    </xf>
    <xf numFmtId="3" fontId="24" fillId="0" borderId="49" xfId="0" applyNumberFormat="1" applyFont="1" applyBorder="1" applyAlignment="1">
      <alignment vertical="center" wrapText="1"/>
    </xf>
    <xf numFmtId="3" fontId="24" fillId="0" borderId="49" xfId="0" applyNumberFormat="1" applyFont="1" applyBorder="1" applyAlignment="1">
      <alignment vertical="center" wrapText="1"/>
    </xf>
    <xf numFmtId="0" fontId="24" fillId="0" borderId="87" xfId="0" applyFont="1" applyBorder="1" applyAlignment="1">
      <alignment vertical="center" wrapText="1"/>
    </xf>
    <xf numFmtId="3" fontId="24" fillId="0" borderId="20" xfId="0" applyNumberFormat="1" applyFont="1" applyBorder="1" applyAlignment="1">
      <alignment vertical="center" wrapText="1"/>
    </xf>
    <xf numFmtId="3" fontId="24" fillId="0" borderId="20" xfId="0" applyNumberFormat="1" applyFont="1" applyBorder="1" applyAlignment="1">
      <alignment vertical="center" wrapText="1"/>
    </xf>
    <xf numFmtId="0" fontId="24" fillId="0" borderId="89" xfId="0" applyFont="1" applyBorder="1" applyAlignment="1">
      <alignment vertical="center" wrapText="1"/>
    </xf>
    <xf numFmtId="3" fontId="24" fillId="0" borderId="90" xfId="0" applyNumberFormat="1" applyFont="1" applyBorder="1" applyAlignment="1">
      <alignment horizontal="right" vertical="center" wrapText="1"/>
    </xf>
    <xf numFmtId="3" fontId="24" fillId="0" borderId="90" xfId="0" applyNumberFormat="1" applyFont="1" applyBorder="1" applyAlignment="1">
      <alignment horizontal="right" vertical="center" wrapText="1"/>
    </xf>
    <xf numFmtId="0" fontId="19" fillId="0" borderId="91" xfId="0" applyFont="1" applyBorder="1" applyAlignment="1">
      <alignment horizontal="left" vertical="center" wrapText="1"/>
    </xf>
    <xf numFmtId="3" fontId="19" fillId="0" borderId="41" xfId="0" applyNumberFormat="1" applyFont="1" applyBorder="1" applyAlignment="1">
      <alignment horizontal="right" vertical="center" wrapText="1"/>
    </xf>
    <xf numFmtId="4" fontId="19" fillId="0" borderId="41" xfId="0" applyNumberFormat="1" applyFont="1" applyBorder="1" applyAlignment="1">
      <alignment horizontal="right" vertical="center" wrapText="1"/>
    </xf>
    <xf numFmtId="0" fontId="34" fillId="0" borderId="88" xfId="0" applyFont="1" applyBorder="1" applyAlignment="1">
      <alignment horizontal="left" vertical="center" wrapText="1"/>
    </xf>
    <xf numFmtId="3" fontId="24" fillId="0" borderId="49" xfId="0" applyNumberFormat="1" applyFont="1" applyBorder="1" applyAlignment="1">
      <alignment horizontal="right" vertical="center" wrapText="1"/>
    </xf>
    <xf numFmtId="3" fontId="24" fillId="0" borderId="49" xfId="0" applyNumberFormat="1" applyFont="1" applyBorder="1" applyAlignment="1">
      <alignment horizontal="right" vertical="center" wrapText="1"/>
    </xf>
    <xf numFmtId="3" fontId="24" fillId="0" borderId="92" xfId="0" applyNumberFormat="1" applyFont="1" applyBorder="1" applyAlignment="1">
      <alignment horizontal="right" vertical="center"/>
    </xf>
    <xf numFmtId="0" fontId="24" fillId="0" borderId="93" xfId="0" applyFont="1" applyBorder="1" applyAlignment="1">
      <alignment horizontal="left" vertical="center" wrapText="1"/>
    </xf>
    <xf numFmtId="3" fontId="24" fillId="0" borderId="94" xfId="0" applyNumberFormat="1" applyFont="1" applyBorder="1" applyAlignment="1">
      <alignment horizontal="right" vertical="center" wrapText="1"/>
    </xf>
    <xf numFmtId="4" fontId="24" fillId="0" borderId="94" xfId="0" applyNumberFormat="1" applyFont="1" applyBorder="1" applyAlignment="1">
      <alignment horizontal="right" vertical="center" wrapText="1"/>
    </xf>
    <xf numFmtId="4" fontId="24" fillId="0" borderId="94" xfId="0" applyNumberFormat="1" applyFont="1" applyBorder="1" applyAlignment="1">
      <alignment horizontal="right" vertical="center" wrapText="1"/>
    </xf>
    <xf numFmtId="0" fontId="24" fillId="0" borderId="95" xfId="0" applyFont="1" applyBorder="1" applyAlignment="1">
      <alignment horizontal="left" vertical="center" wrapText="1"/>
    </xf>
    <xf numFmtId="3" fontId="24" fillId="0" borderId="96" xfId="0" applyNumberFormat="1" applyFont="1" applyBorder="1" applyAlignment="1">
      <alignment horizontal="right" vertical="center" wrapText="1"/>
    </xf>
    <xf numFmtId="0" fontId="19" fillId="0" borderId="97" xfId="0" applyFont="1" applyBorder="1" applyAlignment="1">
      <alignment horizontal="left" vertical="center" wrapText="1"/>
    </xf>
    <xf numFmtId="3" fontId="19" fillId="0" borderId="14" xfId="0" applyNumberFormat="1" applyFont="1" applyBorder="1" applyAlignment="1">
      <alignment horizontal="right" vertical="center" wrapText="1"/>
    </xf>
    <xf numFmtId="3" fontId="19" fillId="0" borderId="14" xfId="0" applyNumberFormat="1" applyFont="1" applyBorder="1" applyAlignment="1">
      <alignment horizontal="right" vertical="center" wrapText="1"/>
    </xf>
    <xf numFmtId="3" fontId="19" fillId="0" borderId="98" xfId="0" applyNumberFormat="1" applyFont="1" applyBorder="1" applyAlignment="1">
      <alignment horizontal="right" vertical="center"/>
    </xf>
    <xf numFmtId="4" fontId="19" fillId="0" borderId="14" xfId="0" applyNumberFormat="1" applyFont="1" applyBorder="1" applyAlignment="1">
      <alignment horizontal="center" vertical="center" wrapText="1"/>
    </xf>
    <xf numFmtId="3" fontId="19" fillId="0" borderId="98" xfId="0" applyNumberFormat="1" applyFont="1" applyBorder="1" applyAlignment="1">
      <alignment horizontal="right" vertical="center"/>
    </xf>
    <xf numFmtId="4" fontId="19" fillId="0" borderId="14" xfId="0" applyNumberFormat="1" applyFont="1" applyBorder="1" applyAlignment="1">
      <alignment horizontal="right" vertical="center" wrapText="1"/>
    </xf>
    <xf numFmtId="4" fontId="19" fillId="0" borderId="14" xfId="0" applyNumberFormat="1" applyFont="1" applyBorder="1" applyAlignment="1">
      <alignment horizontal="right" vertical="center" wrapText="1"/>
    </xf>
    <xf numFmtId="4" fontId="19" fillId="0" borderId="98" xfId="0" applyNumberFormat="1" applyFont="1" applyBorder="1" applyAlignment="1">
      <alignment horizontal="right" vertical="center"/>
    </xf>
    <xf numFmtId="0" fontId="19" fillId="0" borderId="91" xfId="0" applyFont="1" applyBorder="1" applyAlignment="1">
      <alignment vertical="center" wrapText="1"/>
    </xf>
    <xf numFmtId="3" fontId="19" fillId="0" borderId="41" xfId="0" applyNumberFormat="1" applyFont="1" applyBorder="1" applyAlignment="1">
      <alignment vertical="center" wrapText="1"/>
    </xf>
    <xf numFmtId="3" fontId="19" fillId="0" borderId="41" xfId="0" applyNumberFormat="1" applyFont="1" applyBorder="1" applyAlignment="1">
      <alignment horizontal="center" vertical="center" wrapText="1"/>
    </xf>
    <xf numFmtId="3" fontId="19" fillId="0" borderId="99" xfId="0" applyNumberFormat="1" applyFont="1" applyBorder="1" applyAlignment="1">
      <alignment vertical="center"/>
    </xf>
    <xf numFmtId="0" fontId="34" fillId="0" borderId="87" xfId="0" applyFont="1" applyBorder="1" applyAlignment="1">
      <alignment horizontal="left" vertical="center" wrapText="1"/>
    </xf>
    <xf numFmtId="3" fontId="24" fillId="0" borderId="20" xfId="0" applyNumberFormat="1" applyFont="1" applyBorder="1" applyAlignment="1">
      <alignment horizontal="right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100" xfId="0" applyNumberFormat="1" applyFont="1" applyBorder="1" applyAlignment="1">
      <alignment horizontal="right" vertical="center"/>
    </xf>
    <xf numFmtId="0" fontId="24" fillId="0" borderId="87" xfId="0" applyFont="1" applyBorder="1" applyAlignment="1">
      <alignment horizontal="left" vertical="center" wrapText="1"/>
    </xf>
    <xf numFmtId="3" fontId="19" fillId="0" borderId="99" xfId="0" applyNumberFormat="1" applyFont="1" applyBorder="1" applyAlignment="1">
      <alignment horizontal="right" vertical="center"/>
    </xf>
    <xf numFmtId="0" fontId="24" fillId="0" borderId="101" xfId="0" applyFont="1" applyBorder="1" applyAlignment="1">
      <alignment horizontal="left" vertical="center" wrapText="1"/>
    </xf>
    <xf numFmtId="3" fontId="24" fillId="0" borderId="102" xfId="0" applyNumberFormat="1" applyFont="1" applyBorder="1" applyAlignment="1">
      <alignment horizontal="right" vertical="center" wrapText="1"/>
    </xf>
    <xf numFmtId="3" fontId="24" fillId="0" borderId="102" xfId="0" applyNumberFormat="1" applyFont="1" applyBorder="1" applyAlignment="1">
      <alignment horizontal="center" vertical="center" wrapText="1"/>
    </xf>
    <xf numFmtId="3" fontId="24" fillId="0" borderId="103" xfId="0" applyNumberFormat="1" applyFont="1" applyBorder="1" applyAlignment="1">
      <alignment horizontal="right" vertical="center"/>
    </xf>
    <xf numFmtId="0" fontId="24" fillId="0" borderId="104" xfId="0" applyFont="1" applyBorder="1" applyAlignment="1">
      <alignment horizontal="left" vertical="center" wrapText="1"/>
    </xf>
    <xf numFmtId="3" fontId="24" fillId="0" borderId="23" xfId="0" applyNumberFormat="1" applyFont="1" applyBorder="1" applyAlignment="1">
      <alignment horizontal="right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105" xfId="0" applyNumberFormat="1" applyFont="1" applyBorder="1" applyAlignment="1">
      <alignment horizontal="right" vertical="center"/>
    </xf>
    <xf numFmtId="4" fontId="19" fillId="0" borderId="98" xfId="0" applyNumberFormat="1" applyFont="1" applyBorder="1" applyAlignment="1">
      <alignment horizontal="right" vertical="center" wrapText="1"/>
    </xf>
    <xf numFmtId="0" fontId="24" fillId="0" borderId="106" xfId="0" applyFont="1" applyBorder="1" applyAlignment="1">
      <alignment horizontal="left" vertical="center" wrapText="1"/>
    </xf>
    <xf numFmtId="3" fontId="24" fillId="0" borderId="17" xfId="0" applyNumberFormat="1" applyFont="1" applyBorder="1" applyAlignment="1">
      <alignment horizontal="right" vertical="center" wrapText="1"/>
    </xf>
    <xf numFmtId="4" fontId="24" fillId="0" borderId="17" xfId="0" applyNumberFormat="1" applyFont="1" applyBorder="1" applyAlignment="1">
      <alignment horizontal="right" vertical="center" wrapText="1"/>
    </xf>
    <xf numFmtId="4" fontId="24" fillId="0" borderId="107" xfId="0" applyNumberFormat="1" applyFont="1" applyBorder="1" applyAlignment="1">
      <alignment horizontal="right" vertical="center"/>
    </xf>
    <xf numFmtId="0" fontId="24" fillId="0" borderId="108" xfId="0" applyFont="1" applyBorder="1" applyAlignment="1">
      <alignment horizontal="left" vertical="center" wrapText="1"/>
    </xf>
    <xf numFmtId="3" fontId="24" fillId="0" borderId="109" xfId="0" applyNumberFormat="1" applyFont="1" applyBorder="1" applyAlignment="1">
      <alignment horizontal="right" vertical="center" wrapText="1"/>
    </xf>
    <xf numFmtId="4" fontId="24" fillId="0" borderId="109" xfId="0" applyNumberFormat="1" applyFont="1" applyBorder="1" applyAlignment="1">
      <alignment horizontal="right" vertical="center" wrapText="1"/>
    </xf>
    <xf numFmtId="4" fontId="24" fillId="0" borderId="11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0" xfId="88" applyFont="1" applyAlignment="1">
      <alignment vertical="center"/>
      <protection/>
    </xf>
    <xf numFmtId="4" fontId="24" fillId="0" borderId="96" xfId="0" applyNumberFormat="1" applyFont="1" applyBorder="1" applyAlignment="1">
      <alignment horizontal="right" vertical="center" wrapText="1"/>
    </xf>
    <xf numFmtId="4" fontId="24" fillId="0" borderId="96" xfId="0" applyNumberFormat="1" applyFont="1" applyBorder="1" applyAlignment="1">
      <alignment horizontal="right" vertical="center" wrapText="1"/>
    </xf>
    <xf numFmtId="4" fontId="19" fillId="0" borderId="20" xfId="0" applyNumberFormat="1" applyFont="1" applyFill="1" applyBorder="1" applyAlignment="1">
      <alignment horizontal="right" vertical="center" wrapText="1"/>
    </xf>
    <xf numFmtId="4" fontId="24" fillId="0" borderId="49" xfId="0" applyNumberFormat="1" applyFont="1" applyBorder="1" applyAlignment="1">
      <alignment vertical="center" wrapText="1"/>
    </xf>
    <xf numFmtId="4" fontId="24" fillId="0" borderId="92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 wrapText="1"/>
    </xf>
    <xf numFmtId="4" fontId="24" fillId="0" borderId="103" xfId="0" applyNumberFormat="1" applyFont="1" applyBorder="1" applyAlignment="1">
      <alignment vertical="center"/>
    </xf>
    <xf numFmtId="4" fontId="24" fillId="0" borderId="90" xfId="0" applyNumberFormat="1" applyFont="1" applyBorder="1" applyAlignment="1">
      <alignment horizontal="right" vertical="center" wrapText="1"/>
    </xf>
    <xf numFmtId="4" fontId="24" fillId="0" borderId="111" xfId="0" applyNumberFormat="1" applyFont="1" applyBorder="1" applyAlignment="1">
      <alignment horizontal="right" vertical="center"/>
    </xf>
    <xf numFmtId="4" fontId="24" fillId="0" borderId="112" xfId="0" applyNumberFormat="1" applyFont="1" applyBorder="1" applyAlignment="1">
      <alignment horizontal="right" vertical="center"/>
    </xf>
    <xf numFmtId="4" fontId="24" fillId="0" borderId="113" xfId="0" applyNumberFormat="1" applyFont="1" applyBorder="1" applyAlignment="1">
      <alignment horizontal="right" vertical="center"/>
    </xf>
    <xf numFmtId="4" fontId="19" fillId="0" borderId="99" xfId="0" applyNumberFormat="1" applyFont="1" applyBorder="1" applyAlignment="1">
      <alignment horizontal="right" vertical="center" wrapText="1"/>
    </xf>
    <xf numFmtId="4" fontId="19" fillId="0" borderId="114" xfId="0" applyNumberFormat="1" applyFont="1" applyFill="1" applyBorder="1" applyAlignment="1">
      <alignment horizontal="right" vertical="center" wrapText="1"/>
    </xf>
    <xf numFmtId="4" fontId="2" fillId="0" borderId="115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35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16" xfId="0" applyFont="1" applyBorder="1" applyAlignment="1">
      <alignment horizontal="center"/>
    </xf>
    <xf numFmtId="0" fontId="19" fillId="0" borderId="117" xfId="0" applyFont="1" applyBorder="1" applyAlignment="1">
      <alignment horizontal="center"/>
    </xf>
    <xf numFmtId="0" fontId="37" fillId="0" borderId="118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49" xfId="0" applyFont="1" applyBorder="1" applyAlignment="1">
      <alignment horizontal="center"/>
    </xf>
    <xf numFmtId="0" fontId="19" fillId="4" borderId="51" xfId="0" applyFont="1" applyFill="1" applyBorder="1" applyAlignment="1">
      <alignment horizontal="center"/>
    </xf>
    <xf numFmtId="0" fontId="0" fillId="0" borderId="119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24" fillId="4" borderId="120" xfId="0" applyFont="1" applyFill="1" applyBorder="1" applyAlignment="1">
      <alignment/>
    </xf>
    <xf numFmtId="0" fontId="2" fillId="0" borderId="40" xfId="0" applyFont="1" applyBorder="1" applyAlignment="1">
      <alignment/>
    </xf>
    <xf numFmtId="4" fontId="2" fillId="0" borderId="26" xfId="0" applyNumberFormat="1" applyFont="1" applyBorder="1" applyAlignment="1" applyProtection="1">
      <alignment/>
      <protection locked="0"/>
    </xf>
    <xf numFmtId="4" fontId="2" fillId="0" borderId="121" xfId="0" applyNumberFormat="1" applyFont="1" applyBorder="1" applyAlignment="1" applyProtection="1">
      <alignment/>
      <protection locked="0"/>
    </xf>
    <xf numFmtId="4" fontId="2" fillId="0" borderId="45" xfId="0" applyNumberFormat="1" applyFont="1" applyBorder="1" applyAlignment="1" applyProtection="1">
      <alignment/>
      <protection locked="0"/>
    </xf>
    <xf numFmtId="4" fontId="2" fillId="4" borderId="47" xfId="0" applyNumberFormat="1" applyFont="1" applyFill="1" applyBorder="1" applyAlignment="1">
      <alignment/>
    </xf>
    <xf numFmtId="0" fontId="0" fillId="0" borderId="44" xfId="0" applyFont="1" applyBorder="1" applyAlignment="1">
      <alignment/>
    </xf>
    <xf numFmtId="0" fontId="0" fillId="0" borderId="36" xfId="0" applyFont="1" applyBorder="1" applyAlignment="1">
      <alignment/>
    </xf>
    <xf numFmtId="4" fontId="0" fillId="0" borderId="121" xfId="0" applyNumberFormat="1" applyFont="1" applyBorder="1" applyAlignment="1" applyProtection="1">
      <alignment/>
      <protection locked="0"/>
    </xf>
    <xf numFmtId="4" fontId="0" fillId="0" borderId="45" xfId="0" applyNumberFormat="1" applyFont="1" applyBorder="1" applyAlignment="1" applyProtection="1">
      <alignment/>
      <protection locked="0"/>
    </xf>
    <xf numFmtId="4" fontId="0" fillId="4" borderId="47" xfId="0" applyNumberFormat="1" applyFont="1" applyFill="1" applyBorder="1" applyAlignment="1">
      <alignment/>
    </xf>
    <xf numFmtId="0" fontId="0" fillId="0" borderId="44" xfId="0" applyFont="1" applyBorder="1" applyAlignment="1" applyProtection="1">
      <alignment/>
      <protection locked="0"/>
    </xf>
    <xf numFmtId="0" fontId="0" fillId="0" borderId="36" xfId="0" applyFont="1" applyBorder="1" applyAlignment="1" applyProtection="1">
      <alignment/>
      <protection locked="0"/>
    </xf>
    <xf numFmtId="0" fontId="2" fillId="0" borderId="44" xfId="0" applyFont="1" applyBorder="1" applyAlignment="1" applyProtection="1">
      <alignment/>
      <protection locked="0"/>
    </xf>
    <xf numFmtId="0" fontId="2" fillId="0" borderId="36" xfId="0" applyFont="1" applyBorder="1" applyAlignment="1" applyProtection="1">
      <alignment/>
      <protection locked="0"/>
    </xf>
    <xf numFmtId="0" fontId="2" fillId="0" borderId="45" xfId="0" applyFont="1" applyBorder="1" applyAlignment="1" applyProtection="1">
      <alignment/>
      <protection locked="0"/>
    </xf>
    <xf numFmtId="0" fontId="2" fillId="0" borderId="37" xfId="0" applyFont="1" applyBorder="1" applyAlignment="1" applyProtection="1">
      <alignment/>
      <protection locked="0"/>
    </xf>
    <xf numFmtId="4" fontId="0" fillId="0" borderId="121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0" fontId="2" fillId="0" borderId="44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37" xfId="0" applyFont="1" applyBorder="1" applyAlignment="1">
      <alignment/>
    </xf>
    <xf numFmtId="0" fontId="0" fillId="0" borderId="122" xfId="0" applyFont="1" applyBorder="1" applyAlignment="1">
      <alignment/>
    </xf>
    <xf numFmtId="0" fontId="0" fillId="0" borderId="30" xfId="0" applyFont="1" applyBorder="1" applyAlignment="1">
      <alignment/>
    </xf>
    <xf numFmtId="4" fontId="0" fillId="0" borderId="68" xfId="0" applyNumberFormat="1" applyFont="1" applyBorder="1" applyAlignment="1">
      <alignment/>
    </xf>
    <xf numFmtId="4" fontId="0" fillId="0" borderId="123" xfId="0" applyNumberFormat="1" applyFont="1" applyBorder="1" applyAlignment="1">
      <alignment/>
    </xf>
    <xf numFmtId="4" fontId="0" fillId="4" borderId="124" xfId="0" applyNumberFormat="1" applyFont="1" applyFill="1" applyBorder="1" applyAlignment="1">
      <alignment/>
    </xf>
    <xf numFmtId="0" fontId="0" fillId="4" borderId="118" xfId="0" applyFont="1" applyFill="1" applyBorder="1" applyAlignment="1">
      <alignment/>
    </xf>
    <xf numFmtId="0" fontId="0" fillId="4" borderId="28" xfId="0" applyFont="1" applyFill="1" applyBorder="1" applyAlignment="1">
      <alignment/>
    </xf>
    <xf numFmtId="4" fontId="0" fillId="4" borderId="0" xfId="0" applyNumberFormat="1" applyFont="1" applyFill="1" applyBorder="1" applyAlignment="1">
      <alignment/>
    </xf>
    <xf numFmtId="4" fontId="0" fillId="4" borderId="20" xfId="0" applyNumberFormat="1" applyFont="1" applyFill="1" applyBorder="1" applyAlignment="1">
      <alignment/>
    </xf>
    <xf numFmtId="4" fontId="0" fillId="4" borderId="38" xfId="0" applyNumberFormat="1" applyFont="1" applyFill="1" applyBorder="1" applyAlignment="1">
      <alignment/>
    </xf>
    <xf numFmtId="4" fontId="0" fillId="4" borderId="18" xfId="0" applyNumberFormat="1" applyFont="1" applyFill="1" applyBorder="1" applyAlignment="1">
      <alignment/>
    </xf>
    <xf numFmtId="0" fontId="0" fillId="4" borderId="118" xfId="0" applyFont="1" applyFill="1" applyBorder="1" applyAlignment="1">
      <alignment horizontal="left"/>
    </xf>
    <xf numFmtId="4" fontId="2" fillId="4" borderId="28" xfId="0" applyNumberFormat="1" applyFont="1" applyFill="1" applyBorder="1" applyAlignment="1">
      <alignment/>
    </xf>
    <xf numFmtId="4" fontId="2" fillId="4" borderId="118" xfId="0" applyNumberFormat="1" applyFont="1" applyFill="1" applyBorder="1" applyAlignment="1">
      <alignment/>
    </xf>
    <xf numFmtId="4" fontId="2" fillId="4" borderId="20" xfId="0" applyNumberFormat="1" applyFont="1" applyFill="1" applyBorder="1" applyAlignment="1">
      <alignment/>
    </xf>
    <xf numFmtId="4" fontId="2" fillId="4" borderId="0" xfId="0" applyNumberFormat="1" applyFont="1" applyFill="1" applyBorder="1" applyAlignment="1">
      <alignment/>
    </xf>
    <xf numFmtId="4" fontId="2" fillId="4" borderId="21" xfId="0" applyNumberFormat="1" applyFont="1" applyFill="1" applyBorder="1" applyAlignment="1">
      <alignment/>
    </xf>
    <xf numFmtId="0" fontId="37" fillId="4" borderId="119" xfId="0" applyFont="1" applyFill="1" applyBorder="1" applyAlignment="1">
      <alignment horizontal="left"/>
    </xf>
    <xf numFmtId="0" fontId="37" fillId="4" borderId="33" xfId="0" applyFont="1" applyFill="1" applyBorder="1" applyAlignment="1">
      <alignment horizontal="left"/>
    </xf>
    <xf numFmtId="3" fontId="0" fillId="4" borderId="10" xfId="0" applyNumberFormat="1" applyFont="1" applyFill="1" applyBorder="1" applyAlignment="1">
      <alignment/>
    </xf>
    <xf numFmtId="3" fontId="0" fillId="4" borderId="23" xfId="0" applyNumberFormat="1" applyFont="1" applyFill="1" applyBorder="1" applyAlignment="1">
      <alignment/>
    </xf>
    <xf numFmtId="3" fontId="0" fillId="4" borderId="12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Alignment="1" applyProtection="1">
      <alignment/>
      <protection locked="0"/>
    </xf>
    <xf numFmtId="4" fontId="0" fillId="0" borderId="0" xfId="0" applyNumberFormat="1" applyAlignment="1" applyProtection="1">
      <alignment/>
      <protection/>
    </xf>
    <xf numFmtId="4" fontId="2" fillId="0" borderId="0" xfId="0" applyNumberFormat="1" applyFont="1" applyAlignment="1" applyProtection="1">
      <alignment/>
      <protection/>
    </xf>
    <xf numFmtId="4" fontId="2" fillId="0" borderId="0" xfId="0" applyNumberFormat="1" applyFont="1" applyAlignment="1" applyProtection="1">
      <alignment horizontal="right"/>
      <protection/>
    </xf>
    <xf numFmtId="0" fontId="29" fillId="24" borderId="0" xfId="0" applyFont="1" applyFill="1" applyAlignment="1" applyProtection="1">
      <alignment/>
      <protection locked="0"/>
    </xf>
    <xf numFmtId="0" fontId="0" fillId="24" borderId="0" xfId="0" applyFill="1" applyAlignment="1" applyProtection="1">
      <alignment/>
      <protection locked="0"/>
    </xf>
    <xf numFmtId="0" fontId="25" fillId="24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4" fontId="0" fillId="0" borderId="33" xfId="0" applyNumberFormat="1" applyBorder="1" applyAlignment="1" applyProtection="1">
      <alignment horizontal="center" vertical="center" wrapText="1"/>
      <protection/>
    </xf>
    <xf numFmtId="4" fontId="0" fillId="0" borderId="40" xfId="0" applyNumberFormat="1" applyBorder="1" applyAlignment="1" applyProtection="1">
      <alignment/>
      <protection/>
    </xf>
    <xf numFmtId="10" fontId="0" fillId="0" borderId="125" xfId="0" applyNumberFormat="1" applyBorder="1" applyAlignment="1" applyProtection="1">
      <alignment/>
      <protection locked="0"/>
    </xf>
    <xf numFmtId="4" fontId="0" fillId="0" borderId="43" xfId="0" applyNumberFormat="1" applyBorder="1" applyAlignment="1" applyProtection="1">
      <alignment/>
      <protection locked="0"/>
    </xf>
    <xf numFmtId="164" fontId="0" fillId="0" borderId="126" xfId="0" applyNumberFormat="1" applyBorder="1" applyAlignment="1" applyProtection="1">
      <alignment/>
      <protection/>
    </xf>
    <xf numFmtId="4" fontId="0" fillId="4" borderId="27" xfId="0" applyNumberFormat="1" applyFill="1" applyBorder="1" applyAlignment="1" applyProtection="1">
      <alignment/>
      <protection locked="0"/>
    </xf>
    <xf numFmtId="4" fontId="2" fillId="0" borderId="26" xfId="0" applyNumberFormat="1" applyFont="1" applyBorder="1" applyAlignment="1" applyProtection="1">
      <alignment/>
      <protection/>
    </xf>
    <xf numFmtId="164" fontId="0" fillId="4" borderId="44" xfId="0" applyNumberFormat="1" applyFill="1" applyBorder="1" applyAlignment="1" applyProtection="1">
      <alignment/>
      <protection locked="0"/>
    </xf>
    <xf numFmtId="10" fontId="0" fillId="0" borderId="127" xfId="0" applyNumberFormat="1" applyBorder="1" applyAlignment="1" applyProtection="1">
      <alignment/>
      <protection locked="0"/>
    </xf>
    <xf numFmtId="4" fontId="0" fillId="0" borderId="47" xfId="0" applyNumberFormat="1" applyBorder="1" applyAlignment="1" applyProtection="1">
      <alignment/>
      <protection locked="0"/>
    </xf>
    <xf numFmtId="164" fontId="0" fillId="4" borderId="121" xfId="0" applyNumberFormat="1" applyFill="1" applyBorder="1" applyAlignment="1" applyProtection="1">
      <alignment/>
      <protection locked="0"/>
    </xf>
    <xf numFmtId="4" fontId="0" fillId="4" borderId="37" xfId="0" applyNumberFormat="1" applyFill="1" applyBorder="1" applyAlignment="1" applyProtection="1">
      <alignment/>
      <protection locked="0"/>
    </xf>
    <xf numFmtId="4" fontId="2" fillId="0" borderId="36" xfId="0" applyNumberFormat="1" applyFont="1" applyBorder="1" applyAlignment="1" applyProtection="1">
      <alignment/>
      <protection/>
    </xf>
    <xf numFmtId="164" fontId="0" fillId="4" borderId="122" xfId="0" applyNumberFormat="1" applyFill="1" applyBorder="1" applyAlignment="1" applyProtection="1">
      <alignment/>
      <protection locked="0"/>
    </xf>
    <xf numFmtId="10" fontId="0" fillId="0" borderId="78" xfId="0" applyNumberFormat="1" applyBorder="1" applyAlignment="1" applyProtection="1">
      <alignment/>
      <protection locked="0"/>
    </xf>
    <xf numFmtId="4" fontId="0" fillId="0" borderId="124" xfId="0" applyNumberFormat="1" applyBorder="1" applyAlignment="1" applyProtection="1">
      <alignment/>
      <protection locked="0"/>
    </xf>
    <xf numFmtId="164" fontId="0" fillId="4" borderId="68" xfId="0" applyNumberFormat="1" applyFill="1" applyBorder="1" applyAlignment="1" applyProtection="1">
      <alignment/>
      <protection locked="0"/>
    </xf>
    <xf numFmtId="4" fontId="0" fillId="4" borderId="31" xfId="0" applyNumberFormat="1" applyFill="1" applyBorder="1" applyAlignment="1" applyProtection="1">
      <alignment/>
      <protection locked="0"/>
    </xf>
    <xf numFmtId="4" fontId="2" fillId="0" borderId="30" xfId="0" applyNumberFormat="1" applyFont="1" applyBorder="1" applyAlignment="1" applyProtection="1">
      <alignment/>
      <protection/>
    </xf>
    <xf numFmtId="164" fontId="0" fillId="24" borderId="0" xfId="0" applyNumberFormat="1" applyFill="1" applyBorder="1" applyAlignment="1" applyProtection="1">
      <alignment/>
      <protection locked="0"/>
    </xf>
    <xf numFmtId="10" fontId="0" fillId="0" borderId="0" xfId="0" applyNumberFormat="1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4" fontId="0" fillId="24" borderId="0" xfId="0" applyNumberFormat="1" applyFill="1" applyBorder="1" applyAlignment="1" applyProtection="1">
      <alignment/>
      <protection locked="0"/>
    </xf>
    <xf numFmtId="4" fontId="2" fillId="0" borderId="0" xfId="0" applyNumberFormat="1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0" fontId="0" fillId="0" borderId="125" xfId="0" applyNumberFormat="1" applyBorder="1" applyAlignment="1" applyProtection="1">
      <alignment/>
      <protection/>
    </xf>
    <xf numFmtId="4" fontId="0" fillId="0" borderId="43" xfId="0" applyNumberFormat="1" applyBorder="1" applyAlignment="1" applyProtection="1">
      <alignment/>
      <protection/>
    </xf>
    <xf numFmtId="164" fontId="0" fillId="0" borderId="44" xfId="0" applyNumberFormat="1" applyFill="1" applyBorder="1" applyAlignment="1" applyProtection="1">
      <alignment/>
      <protection locked="0"/>
    </xf>
    <xf numFmtId="10" fontId="0" fillId="0" borderId="127" xfId="0" applyNumberFormat="1" applyBorder="1" applyAlignment="1" applyProtection="1">
      <alignment/>
      <protection/>
    </xf>
    <xf numFmtId="4" fontId="0" fillId="0" borderId="47" xfId="0" applyNumberFormat="1" applyBorder="1" applyAlignment="1" applyProtection="1">
      <alignment/>
      <protection/>
    </xf>
    <xf numFmtId="164" fontId="0" fillId="0" borderId="121" xfId="0" applyNumberFormat="1" applyFill="1" applyBorder="1" applyAlignment="1" applyProtection="1">
      <alignment/>
      <protection locked="0"/>
    </xf>
    <xf numFmtId="10" fontId="0" fillId="0" borderId="78" xfId="0" applyNumberFormat="1" applyBorder="1" applyAlignment="1" applyProtection="1">
      <alignment/>
      <protection/>
    </xf>
    <xf numFmtId="4" fontId="0" fillId="0" borderId="124" xfId="0" applyNumberFormat="1" applyBorder="1" applyAlignment="1" applyProtection="1">
      <alignment/>
      <protection/>
    </xf>
    <xf numFmtId="164" fontId="0" fillId="0" borderId="68" xfId="0" applyNumberFormat="1" applyFill="1" applyBorder="1" applyAlignment="1" applyProtection="1">
      <alignment/>
      <protection locked="0"/>
    </xf>
    <xf numFmtId="10" fontId="0" fillId="0" borderId="125" xfId="0" applyNumberFormat="1" applyBorder="1" applyAlignment="1" applyProtection="1">
      <alignment horizontal="center"/>
      <protection/>
    </xf>
    <xf numFmtId="4" fontId="0" fillId="0" borderId="43" xfId="0" applyNumberFormat="1" applyBorder="1" applyAlignment="1" applyProtection="1">
      <alignment horizontal="center"/>
      <protection/>
    </xf>
    <xf numFmtId="10" fontId="0" fillId="0" borderId="127" xfId="0" applyNumberFormat="1" applyBorder="1" applyAlignment="1" applyProtection="1">
      <alignment horizontal="center"/>
      <protection/>
    </xf>
    <xf numFmtId="4" fontId="0" fillId="0" borderId="47" xfId="0" applyNumberFormat="1" applyBorder="1" applyAlignment="1" applyProtection="1">
      <alignment horizontal="center"/>
      <protection/>
    </xf>
    <xf numFmtId="10" fontId="0" fillId="0" borderId="78" xfId="0" applyNumberFormat="1" applyBorder="1" applyAlignment="1" applyProtection="1">
      <alignment horizontal="center"/>
      <protection/>
    </xf>
    <xf numFmtId="4" fontId="0" fillId="0" borderId="124" xfId="0" applyNumberFormat="1" applyBorder="1" applyAlignment="1" applyProtection="1">
      <alignment horizontal="center"/>
      <protection/>
    </xf>
    <xf numFmtId="164" fontId="0" fillId="0" borderId="0" xfId="0" applyNumberFormat="1" applyFill="1" applyBorder="1" applyAlignment="1" applyProtection="1">
      <alignment/>
      <protection locked="0"/>
    </xf>
    <xf numFmtId="10" fontId="0" fillId="0" borderId="0" xfId="0" applyNumberFormat="1" applyFill="1" applyBorder="1" applyAlignment="1" applyProtection="1">
      <alignment horizontal="center"/>
      <protection/>
    </xf>
    <xf numFmtId="4" fontId="0" fillId="0" borderId="0" xfId="0" applyNumberFormat="1" applyFill="1" applyBorder="1" applyAlignment="1" applyProtection="1">
      <alignment horizontal="center"/>
      <protection/>
    </xf>
    <xf numFmtId="4" fontId="0" fillId="0" borderId="0" xfId="0" applyNumberForma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0" fillId="0" borderId="76" xfId="0" applyFont="1" applyBorder="1" applyAlignment="1">
      <alignment horizontal="center" vertical="center" wrapText="1"/>
    </xf>
    <xf numFmtId="0" fontId="0" fillId="0" borderId="24" xfId="0" applyFont="1" applyBorder="1" applyAlignment="1" applyProtection="1">
      <alignment horizontal="left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top" wrapText="1"/>
      <protection/>
    </xf>
    <xf numFmtId="0" fontId="0" fillId="0" borderId="26" xfId="0" applyFont="1" applyBorder="1" applyAlignment="1" applyProtection="1">
      <alignment/>
      <protection/>
    </xf>
    <xf numFmtId="0" fontId="0" fillId="0" borderId="34" xfId="0" applyFont="1" applyBorder="1" applyAlignment="1" applyProtection="1">
      <alignment/>
      <protection/>
    </xf>
    <xf numFmtId="4" fontId="12" fillId="0" borderId="34" xfId="0" applyNumberFormat="1" applyFont="1" applyFill="1" applyBorder="1" applyAlignment="1" applyProtection="1">
      <alignment/>
      <protection locked="0"/>
    </xf>
    <xf numFmtId="4" fontId="12" fillId="0" borderId="34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1" fillId="24" borderId="0" xfId="0" applyFont="1" applyFill="1" applyAlignment="1" applyProtection="1">
      <alignment/>
      <protection locked="0"/>
    </xf>
    <xf numFmtId="0" fontId="4" fillId="0" borderId="0" xfId="0" applyFont="1" applyAlignment="1">
      <alignment horizontal="right" vertical="center"/>
    </xf>
    <xf numFmtId="0" fontId="4" fillId="0" borderId="0" xfId="88" applyFont="1" applyAlignment="1">
      <alignment horizontal="right" vertical="center"/>
      <protection/>
    </xf>
    <xf numFmtId="0" fontId="16" fillId="0" borderId="0" xfId="88" applyFont="1" applyAlignment="1">
      <alignment vertical="center"/>
      <protection/>
    </xf>
    <xf numFmtId="0" fontId="3" fillId="0" borderId="0" xfId="88" applyFont="1" applyAlignment="1">
      <alignment vertical="center"/>
      <protection/>
    </xf>
    <xf numFmtId="0" fontId="3" fillId="0" borderId="0" xfId="88" applyFont="1" applyBorder="1" applyAlignment="1">
      <alignment vertical="center"/>
      <protection/>
    </xf>
    <xf numFmtId="0" fontId="18" fillId="0" borderId="0" xfId="88" applyFont="1" applyBorder="1" applyAlignment="1">
      <alignment horizontal="right" vertical="center"/>
      <protection/>
    </xf>
    <xf numFmtId="0" fontId="3" fillId="0" borderId="128" xfId="88" applyFont="1" applyBorder="1" applyAlignment="1">
      <alignment vertical="center"/>
      <protection/>
    </xf>
    <xf numFmtId="0" fontId="18" fillId="0" borderId="83" xfId="88" applyFont="1" applyBorder="1" applyAlignment="1">
      <alignment horizontal="center" vertical="center"/>
      <protection/>
    </xf>
    <xf numFmtId="0" fontId="18" fillId="0" borderId="85" xfId="88" applyFont="1" applyBorder="1" applyAlignment="1">
      <alignment horizontal="center" vertical="center"/>
      <protection/>
    </xf>
    <xf numFmtId="0" fontId="18" fillId="0" borderId="129" xfId="88" applyFont="1" applyBorder="1" applyAlignment="1">
      <alignment horizontal="center" vertical="center"/>
      <protection/>
    </xf>
    <xf numFmtId="4" fontId="3" fillId="0" borderId="45" xfId="88" applyNumberFormat="1" applyFont="1" applyBorder="1" applyAlignment="1" applyProtection="1">
      <alignment vertical="center"/>
      <protection locked="0"/>
    </xf>
    <xf numFmtId="4" fontId="3" fillId="0" borderId="46" xfId="88" applyNumberFormat="1" applyFont="1" applyBorder="1" applyAlignment="1" applyProtection="1">
      <alignment vertical="center"/>
      <protection locked="0"/>
    </xf>
    <xf numFmtId="4" fontId="3" fillId="0" borderId="130" xfId="88" applyNumberFormat="1" applyFont="1" applyBorder="1" applyAlignment="1">
      <alignment vertical="center"/>
      <protection/>
    </xf>
    <xf numFmtId="0" fontId="18" fillId="0" borderId="131" xfId="88" applyFont="1" applyBorder="1" applyAlignment="1">
      <alignment horizontal="center" vertical="center"/>
      <protection/>
    </xf>
    <xf numFmtId="4" fontId="3" fillId="0" borderId="12" xfId="88" applyNumberFormat="1" applyFont="1" applyBorder="1" applyAlignment="1" applyProtection="1">
      <alignment vertical="center"/>
      <protection locked="0"/>
    </xf>
    <xf numFmtId="4" fontId="3" fillId="0" borderId="13" xfId="88" applyNumberFormat="1" applyFont="1" applyBorder="1" applyAlignment="1" applyProtection="1">
      <alignment vertical="center"/>
      <protection locked="0"/>
    </xf>
    <xf numFmtId="4" fontId="3" fillId="0" borderId="132" xfId="88" applyNumberFormat="1" applyFont="1" applyBorder="1" applyAlignment="1">
      <alignment vertical="center"/>
      <protection/>
    </xf>
    <xf numFmtId="0" fontId="18" fillId="0" borderId="87" xfId="88" applyFont="1" applyBorder="1" applyAlignment="1">
      <alignment horizontal="center" vertical="center"/>
      <protection/>
    </xf>
    <xf numFmtId="4" fontId="3" fillId="0" borderId="20" xfId="88" applyNumberFormat="1" applyFont="1" applyBorder="1" applyAlignment="1" applyProtection="1">
      <alignment vertical="center"/>
      <protection locked="0"/>
    </xf>
    <xf numFmtId="4" fontId="3" fillId="0" borderId="61" xfId="88" applyNumberFormat="1" applyFont="1" applyBorder="1" applyAlignment="1" applyProtection="1">
      <alignment vertical="center"/>
      <protection locked="0"/>
    </xf>
    <xf numFmtId="4" fontId="3" fillId="0" borderId="133" xfId="88" applyNumberFormat="1" applyFont="1" applyBorder="1" applyAlignment="1">
      <alignment vertical="center"/>
      <protection/>
    </xf>
    <xf numFmtId="0" fontId="18" fillId="0" borderId="108" xfId="88" applyFont="1" applyBorder="1" applyAlignment="1">
      <alignment horizontal="center" vertical="center"/>
      <protection/>
    </xf>
    <xf numFmtId="4" fontId="3" fillId="0" borderId="109" xfId="88" applyNumberFormat="1" applyFont="1" applyBorder="1" applyAlignment="1" applyProtection="1">
      <alignment vertical="center"/>
      <protection locked="0"/>
    </xf>
    <xf numFmtId="4" fontId="3" fillId="0" borderId="134" xfId="88" applyNumberFormat="1" applyFont="1" applyBorder="1" applyAlignment="1" applyProtection="1">
      <alignment vertical="center"/>
      <protection locked="0"/>
    </xf>
    <xf numFmtId="4" fontId="3" fillId="0" borderId="135" xfId="88" applyNumberFormat="1" applyFont="1" applyBorder="1" applyAlignment="1">
      <alignment vertical="center"/>
      <protection/>
    </xf>
    <xf numFmtId="0" fontId="16" fillId="0" borderId="0" xfId="88" applyFont="1" applyBorder="1" applyAlignment="1">
      <alignment vertical="center"/>
      <protection/>
    </xf>
    <xf numFmtId="49" fontId="3" fillId="0" borderId="0" xfId="88" applyNumberFormat="1" applyFont="1" applyBorder="1" applyAlignment="1">
      <alignment vertical="center"/>
      <protection/>
    </xf>
    <xf numFmtId="0" fontId="18" fillId="0" borderId="0" xfId="88" applyFont="1" applyBorder="1" applyAlignment="1">
      <alignment vertical="center"/>
      <protection/>
    </xf>
    <xf numFmtId="0" fontId="18" fillId="0" borderId="136" xfId="88" applyFont="1" applyBorder="1" applyAlignment="1">
      <alignment vertical="center"/>
      <protection/>
    </xf>
    <xf numFmtId="0" fontId="3" fillId="0" borderId="137" xfId="88" applyFont="1" applyBorder="1" applyAlignment="1">
      <alignment vertical="center"/>
      <protection/>
    </xf>
    <xf numFmtId="0" fontId="18" fillId="0" borderId="138" xfId="88" applyFont="1" applyBorder="1" applyAlignment="1">
      <alignment vertical="center"/>
      <protection/>
    </xf>
    <xf numFmtId="0" fontId="3" fillId="0" borderId="126" xfId="88" applyFont="1" applyBorder="1" applyAlignment="1">
      <alignment vertical="center"/>
      <protection/>
    </xf>
    <xf numFmtId="0" fontId="3" fillId="0" borderId="139" xfId="88" applyFont="1" applyBorder="1" applyAlignment="1">
      <alignment vertical="center"/>
      <protection/>
    </xf>
    <xf numFmtId="0" fontId="3" fillId="0" borderId="69" xfId="88" applyFont="1" applyBorder="1" applyAlignment="1">
      <alignment vertical="center"/>
      <protection/>
    </xf>
    <xf numFmtId="4" fontId="3" fillId="0" borderId="140" xfId="88" applyNumberFormat="1" applyFont="1" applyBorder="1" applyAlignment="1" applyProtection="1">
      <alignment horizontal="center" vertical="center"/>
      <protection locked="0"/>
    </xf>
    <xf numFmtId="4" fontId="3" fillId="0" borderId="130" xfId="88" applyNumberFormat="1" applyFont="1" applyBorder="1" applyAlignment="1" applyProtection="1">
      <alignment horizontal="center" vertical="center"/>
      <protection locked="0"/>
    </xf>
    <xf numFmtId="0" fontId="3" fillId="0" borderId="141" xfId="88" applyFont="1" applyBorder="1" applyAlignment="1">
      <alignment vertical="center"/>
      <protection/>
    </xf>
    <xf numFmtId="0" fontId="3" fillId="0" borderId="121" xfId="88" applyFont="1" applyBorder="1" applyAlignment="1">
      <alignment vertical="center"/>
      <protection/>
    </xf>
    <xf numFmtId="0" fontId="3" fillId="0" borderId="142" xfId="88" applyFont="1" applyBorder="1" applyAlignment="1">
      <alignment vertical="center"/>
      <protection/>
    </xf>
    <xf numFmtId="0" fontId="3" fillId="0" borderId="81" xfId="88" applyFont="1" applyBorder="1" applyAlignment="1">
      <alignment vertical="center"/>
      <protection/>
    </xf>
    <xf numFmtId="0" fontId="18" fillId="0" borderId="142" xfId="88" applyFont="1" applyBorder="1" applyAlignment="1">
      <alignment vertical="center"/>
      <protection/>
    </xf>
    <xf numFmtId="0" fontId="18" fillId="0" borderId="143" xfId="88" applyFont="1" applyBorder="1" applyAlignment="1">
      <alignment vertical="center"/>
      <protection/>
    </xf>
    <xf numFmtId="0" fontId="3" fillId="0" borderId="144" xfId="88" applyFont="1" applyBorder="1" applyAlignment="1">
      <alignment vertical="center"/>
      <protection/>
    </xf>
    <xf numFmtId="0" fontId="3" fillId="0" borderId="145" xfId="88" applyFont="1" applyBorder="1" applyAlignment="1">
      <alignment vertical="center"/>
      <protection/>
    </xf>
    <xf numFmtId="4" fontId="3" fillId="0" borderId="0" xfId="88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Border="1" applyAlignment="1">
      <alignment horizontal="center" vertical="center"/>
    </xf>
    <xf numFmtId="0" fontId="2" fillId="25" borderId="146" xfId="0" applyFont="1" applyFill="1" applyBorder="1" applyAlignment="1">
      <alignment vertical="center"/>
    </xf>
    <xf numFmtId="0" fontId="2" fillId="25" borderId="147" xfId="0" applyFont="1" applyFill="1" applyBorder="1" applyAlignment="1">
      <alignment vertical="center"/>
    </xf>
    <xf numFmtId="4" fontId="2" fillId="25" borderId="148" xfId="0" applyNumberFormat="1" applyFont="1" applyFill="1" applyBorder="1" applyAlignment="1">
      <alignment vertical="center"/>
    </xf>
    <xf numFmtId="2" fontId="0" fillId="0" borderId="149" xfId="0" applyNumberFormat="1" applyFont="1" applyBorder="1" applyAlignment="1">
      <alignment vertical="center"/>
    </xf>
    <xf numFmtId="4" fontId="0" fillId="0" borderId="149" xfId="0" applyNumberFormat="1" applyFont="1" applyBorder="1" applyAlignment="1">
      <alignment vertical="center"/>
    </xf>
    <xf numFmtId="2" fontId="0" fillId="0" borderId="149" xfId="0" applyNumberFormat="1" applyBorder="1" applyAlignment="1">
      <alignment vertical="center"/>
    </xf>
    <xf numFmtId="0" fontId="2" fillId="22" borderId="141" xfId="0" applyFont="1" applyFill="1" applyBorder="1" applyAlignment="1">
      <alignment vertical="center"/>
    </xf>
    <xf numFmtId="0" fontId="2" fillId="22" borderId="121" xfId="0" applyFont="1" applyFill="1" applyBorder="1" applyAlignment="1">
      <alignment vertical="center"/>
    </xf>
    <xf numFmtId="4" fontId="2" fillId="22" borderId="149" xfId="0" applyNumberFormat="1" applyFont="1" applyFill="1" applyBorder="1" applyAlignment="1">
      <alignment vertical="center"/>
    </xf>
    <xf numFmtId="0" fontId="2" fillId="25" borderId="144" xfId="0" applyFont="1" applyFill="1" applyBorder="1" applyAlignment="1">
      <alignment vertical="center"/>
    </xf>
    <xf numFmtId="0" fontId="2" fillId="25" borderId="145" xfId="0" applyFont="1" applyFill="1" applyBorder="1" applyAlignment="1">
      <alignment vertical="center"/>
    </xf>
    <xf numFmtId="4" fontId="2" fillId="25" borderId="110" xfId="0" applyNumberFormat="1" applyFont="1" applyFill="1" applyBorder="1" applyAlignment="1">
      <alignment horizontal="right" vertical="center"/>
    </xf>
    <xf numFmtId="0" fontId="33" fillId="0" borderId="0" xfId="88" applyFont="1" applyAlignment="1">
      <alignment vertical="center"/>
      <protection/>
    </xf>
    <xf numFmtId="0" fontId="1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2" fillId="0" borderId="150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49" fontId="24" fillId="0" borderId="87" xfId="0" applyNumberFormat="1" applyFont="1" applyBorder="1" applyAlignment="1">
      <alignment horizontal="center" vertical="center"/>
    </xf>
    <xf numFmtId="4" fontId="24" fillId="0" borderId="20" xfId="0" applyNumberFormat="1" applyFont="1" applyBorder="1" applyAlignment="1">
      <alignment vertical="center"/>
    </xf>
    <xf numFmtId="4" fontId="24" fillId="0" borderId="61" xfId="0" applyNumberFormat="1" applyFont="1" applyBorder="1" applyAlignment="1">
      <alignment vertical="center"/>
    </xf>
    <xf numFmtId="49" fontId="24" fillId="0" borderId="61" xfId="0" applyNumberFormat="1" applyFont="1" applyBorder="1" applyAlignment="1">
      <alignment vertical="center" wrapText="1"/>
    </xf>
    <xf numFmtId="49" fontId="24" fillId="0" borderId="0" xfId="0" applyNumberFormat="1" applyFont="1" applyBorder="1" applyAlignment="1">
      <alignment vertical="center" wrapText="1"/>
    </xf>
    <xf numFmtId="4" fontId="24" fillId="0" borderId="20" xfId="0" applyNumberFormat="1" applyFont="1" applyBorder="1" applyAlignment="1">
      <alignment vertical="center" wrapText="1"/>
    </xf>
    <xf numFmtId="49" fontId="24" fillId="0" borderId="100" xfId="0" applyNumberFormat="1" applyFont="1" applyBorder="1" applyAlignment="1">
      <alignment vertical="center" wrapText="1"/>
    </xf>
    <xf numFmtId="49" fontId="34" fillId="0" borderId="151" xfId="0" applyNumberFormat="1" applyFont="1" applyBorder="1" applyAlignment="1">
      <alignment horizontal="center" vertical="center"/>
    </xf>
    <xf numFmtId="4" fontId="34" fillId="0" borderId="123" xfId="0" applyNumberFormat="1" applyFont="1" applyBorder="1" applyAlignment="1">
      <alignment vertical="center"/>
    </xf>
    <xf numFmtId="4" fontId="34" fillId="0" borderId="67" xfId="0" applyNumberFormat="1" applyFont="1" applyBorder="1" applyAlignment="1">
      <alignment vertical="center"/>
    </xf>
    <xf numFmtId="49" fontId="34" fillId="0" borderId="67" xfId="0" applyNumberFormat="1" applyFont="1" applyBorder="1" applyAlignment="1">
      <alignment horizontal="center" vertical="center" wrapText="1"/>
    </xf>
    <xf numFmtId="4" fontId="34" fillId="0" borderId="123" xfId="0" applyNumberFormat="1" applyFont="1" applyBorder="1" applyAlignment="1">
      <alignment vertical="center" wrapText="1"/>
    </xf>
    <xf numFmtId="49" fontId="34" fillId="0" borderId="152" xfId="0" applyNumberFormat="1" applyFont="1" applyBorder="1" applyAlignment="1">
      <alignment horizontal="center" vertical="center" wrapText="1"/>
    </xf>
    <xf numFmtId="4" fontId="24" fillId="0" borderId="61" xfId="0" applyNumberFormat="1" applyFont="1" applyBorder="1" applyAlignment="1">
      <alignment horizontal="center" vertical="center"/>
    </xf>
    <xf numFmtId="4" fontId="34" fillId="0" borderId="67" xfId="0" applyNumberFormat="1" applyFont="1" applyBorder="1" applyAlignment="1">
      <alignment horizontal="center" vertical="center"/>
    </xf>
    <xf numFmtId="49" fontId="34" fillId="0" borderId="68" xfId="0" applyNumberFormat="1" applyFont="1" applyBorder="1" applyAlignment="1">
      <alignment horizontal="center" vertical="center" wrapText="1"/>
    </xf>
    <xf numFmtId="49" fontId="2" fillId="0" borderId="108" xfId="0" applyNumberFormat="1" applyFont="1" applyBorder="1" applyAlignment="1">
      <alignment horizontal="center" vertical="center"/>
    </xf>
    <xf numFmtId="4" fontId="2" fillId="0" borderId="109" xfId="0" applyNumberFormat="1" applyFont="1" applyBorder="1" applyAlignment="1">
      <alignment vertical="center"/>
    </xf>
    <xf numFmtId="4" fontId="2" fillId="0" borderId="134" xfId="0" applyNumberFormat="1" applyFont="1" applyBorder="1" applyAlignment="1">
      <alignment vertical="center"/>
    </xf>
    <xf numFmtId="49" fontId="2" fillId="0" borderId="134" xfId="0" applyNumberFormat="1" applyFont="1" applyBorder="1" applyAlignment="1">
      <alignment horizontal="center" vertical="center" wrapText="1"/>
    </xf>
    <xf numFmtId="49" fontId="2" fillId="0" borderId="145" xfId="0" applyNumberFormat="1" applyFont="1" applyBorder="1" applyAlignment="1">
      <alignment horizontal="center" vertical="center" wrapText="1"/>
    </xf>
    <xf numFmtId="49" fontId="2" fillId="0" borderId="109" xfId="0" applyNumberFormat="1" applyFont="1" applyBorder="1" applyAlignment="1">
      <alignment horizontal="center" vertical="center" wrapText="1"/>
    </xf>
    <xf numFmtId="49" fontId="2" fillId="0" borderId="135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39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49" fontId="24" fillId="0" borderId="106" xfId="0" applyNumberFormat="1" applyFont="1" applyBorder="1" applyAlignment="1">
      <alignment vertical="center"/>
    </xf>
    <xf numFmtId="4" fontId="24" fillId="0" borderId="17" xfId="0" applyNumberFormat="1" applyFont="1" applyBorder="1" applyAlignment="1">
      <alignment vertical="center"/>
    </xf>
    <xf numFmtId="4" fontId="24" fillId="0" borderId="153" xfId="0" applyNumberFormat="1" applyFont="1" applyBorder="1" applyAlignment="1">
      <alignment vertical="center"/>
    </xf>
    <xf numFmtId="4" fontId="24" fillId="0" borderId="154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 wrapText="1"/>
    </xf>
    <xf numFmtId="49" fontId="24" fillId="0" borderId="87" xfId="0" applyNumberFormat="1" applyFont="1" applyBorder="1" applyAlignment="1">
      <alignment vertical="center"/>
    </xf>
    <xf numFmtId="4" fontId="24" fillId="0" borderId="155" xfId="0" applyNumberFormat="1" applyFont="1" applyBorder="1" applyAlignment="1">
      <alignment vertical="center"/>
    </xf>
    <xf numFmtId="49" fontId="2" fillId="0" borderId="156" xfId="0" applyNumberFormat="1" applyFont="1" applyBorder="1" applyAlignment="1">
      <alignment horizontal="center" vertical="center"/>
    </xf>
    <xf numFmtId="4" fontId="2" fillId="0" borderId="157" xfId="0" applyNumberFormat="1" applyFont="1" applyBorder="1" applyAlignment="1">
      <alignment vertical="center"/>
    </xf>
    <xf numFmtId="49" fontId="2" fillId="0" borderId="158" xfId="0" applyNumberFormat="1" applyFont="1" applyBorder="1" applyAlignment="1">
      <alignment horizontal="center" vertical="center" wrapText="1"/>
    </xf>
    <xf numFmtId="4" fontId="2" fillId="0" borderId="158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4" fillId="0" borderId="0" xfId="0" applyNumberFormat="1" applyFont="1" applyBorder="1" applyAlignment="1">
      <alignment vertical="center"/>
    </xf>
    <xf numFmtId="4" fontId="24" fillId="0" borderId="49" xfId="0" applyNumberFormat="1" applyFont="1" applyBorder="1" applyAlignment="1">
      <alignment horizontal="center" vertical="center"/>
    </xf>
    <xf numFmtId="49" fontId="19" fillId="0" borderId="50" xfId="0" applyNumberFormat="1" applyFont="1" applyBorder="1" applyAlignment="1">
      <alignment vertical="center" wrapText="1"/>
    </xf>
    <xf numFmtId="49" fontId="19" fillId="0" borderId="133" xfId="0" applyNumberFormat="1" applyFont="1" applyBorder="1" applyAlignment="1">
      <alignment vertical="center" wrapText="1"/>
    </xf>
    <xf numFmtId="49" fontId="24" fillId="0" borderId="133" xfId="0" applyNumberFormat="1" applyFont="1" applyBorder="1" applyAlignment="1">
      <alignment vertical="center" wrapText="1"/>
    </xf>
    <xf numFmtId="49" fontId="19" fillId="0" borderId="61" xfId="0" applyNumberFormat="1" applyFont="1" applyBorder="1" applyAlignment="1">
      <alignment vertical="center" wrapText="1"/>
    </xf>
    <xf numFmtId="4" fontId="34" fillId="0" borderId="68" xfId="0" applyNumberFormat="1" applyFont="1" applyBorder="1" applyAlignment="1">
      <alignment vertical="center"/>
    </xf>
    <xf numFmtId="4" fontId="34" fillId="0" borderId="123" xfId="0" applyNumberFormat="1" applyFont="1" applyBorder="1" applyAlignment="1">
      <alignment horizontal="center" vertical="center"/>
    </xf>
    <xf numFmtId="49" fontId="34" fillId="0" borderId="159" xfId="0" applyNumberFormat="1" applyFont="1" applyBorder="1" applyAlignment="1">
      <alignment horizontal="center" vertical="center" wrapText="1"/>
    </xf>
    <xf numFmtId="4" fontId="24" fillId="0" borderId="49" xfId="0" applyNumberFormat="1" applyFont="1" applyBorder="1" applyAlignment="1">
      <alignment vertical="center"/>
    </xf>
    <xf numFmtId="49" fontId="24" fillId="0" borderId="50" xfId="0" applyNumberFormat="1" applyFont="1" applyBorder="1" applyAlignment="1">
      <alignment vertical="center" wrapText="1"/>
    </xf>
    <xf numFmtId="4" fontId="2" fillId="0" borderId="157" xfId="0" applyNumberFormat="1" applyFont="1" applyBorder="1" applyAlignment="1">
      <alignment horizontal="center" vertical="center"/>
    </xf>
    <xf numFmtId="49" fontId="2" fillId="0" borderId="16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4" fillId="0" borderId="161" xfId="0" applyFont="1" applyBorder="1" applyAlignment="1">
      <alignment horizontal="center" vertical="center"/>
    </xf>
    <xf numFmtId="0" fontId="4" fillId="0" borderId="162" xfId="0" applyFont="1" applyBorder="1" applyAlignment="1">
      <alignment horizontal="center" vertical="center"/>
    </xf>
    <xf numFmtId="0" fontId="4" fillId="0" borderId="163" xfId="0" applyFont="1" applyBorder="1" applyAlignment="1">
      <alignment horizontal="center" vertical="center"/>
    </xf>
    <xf numFmtId="3" fontId="24" fillId="0" borderId="123" xfId="0" applyNumberFormat="1" applyFont="1" applyBorder="1" applyAlignment="1">
      <alignment vertical="center"/>
    </xf>
    <xf numFmtId="3" fontId="24" fillId="0" borderId="164" xfId="0" applyNumberFormat="1" applyFont="1" applyBorder="1" applyAlignment="1">
      <alignment vertical="center"/>
    </xf>
    <xf numFmtId="3" fontId="27" fillId="0" borderId="30" xfId="0" applyNumberFormat="1" applyFont="1" applyFill="1" applyBorder="1" applyAlignment="1">
      <alignment vertical="center"/>
    </xf>
    <xf numFmtId="3" fontId="27" fillId="0" borderId="78" xfId="0" applyNumberFormat="1" applyFont="1" applyFill="1" applyBorder="1" applyAlignment="1">
      <alignment vertical="center"/>
    </xf>
    <xf numFmtId="3" fontId="27" fillId="0" borderId="124" xfId="0" applyNumberFormat="1" applyFont="1" applyFill="1" applyBorder="1" applyAlignment="1">
      <alignment vertical="center"/>
    </xf>
    <xf numFmtId="3" fontId="24" fillId="0" borderId="78" xfId="0" applyNumberFormat="1" applyFont="1" applyBorder="1" applyAlignment="1">
      <alignment vertical="center"/>
    </xf>
    <xf numFmtId="3" fontId="2" fillId="0" borderId="55" xfId="0" applyNumberFormat="1" applyFont="1" applyBorder="1" applyAlignment="1">
      <alignment vertical="center"/>
    </xf>
    <xf numFmtId="3" fontId="2" fillId="20" borderId="55" xfId="0" applyNumberFormat="1" applyFont="1" applyFill="1" applyBorder="1" applyAlignment="1">
      <alignment vertical="center"/>
    </xf>
    <xf numFmtId="0" fontId="4" fillId="0" borderId="165" xfId="0" applyFont="1" applyBorder="1" applyAlignment="1">
      <alignment vertical="center"/>
    </xf>
    <xf numFmtId="0" fontId="4" fillId="0" borderId="163" xfId="0" applyFont="1" applyFill="1" applyBorder="1" applyAlignment="1">
      <alignment horizontal="center" vertical="center"/>
    </xf>
    <xf numFmtId="0" fontId="4" fillId="0" borderId="161" xfId="0" applyFont="1" applyFill="1" applyBorder="1" applyAlignment="1">
      <alignment horizontal="center" vertical="center"/>
    </xf>
    <xf numFmtId="0" fontId="4" fillId="0" borderId="162" xfId="0" applyFont="1" applyFill="1" applyBorder="1" applyAlignment="1">
      <alignment horizontal="center" vertical="center"/>
    </xf>
    <xf numFmtId="3" fontId="19" fillId="0" borderId="30" xfId="0" applyNumberFormat="1" applyFont="1" applyFill="1" applyBorder="1" applyAlignment="1">
      <alignment vertical="center"/>
    </xf>
    <xf numFmtId="3" fontId="19" fillId="0" borderId="78" xfId="0" applyNumberFormat="1" applyFont="1" applyFill="1" applyBorder="1" applyAlignment="1">
      <alignment vertical="center"/>
    </xf>
    <xf numFmtId="3" fontId="19" fillId="0" borderId="124" xfId="0" applyNumberFormat="1" applyFont="1" applyFill="1" applyBorder="1" applyAlignment="1">
      <alignment vertical="center"/>
    </xf>
    <xf numFmtId="3" fontId="24" fillId="0" borderId="78" xfId="0" applyNumberFormat="1" applyFont="1" applyFill="1" applyBorder="1" applyAlignment="1">
      <alignment vertical="center"/>
    </xf>
    <xf numFmtId="3" fontId="24" fillId="0" borderId="123" xfId="0" applyNumberFormat="1" applyFont="1" applyFill="1" applyBorder="1" applyAlignment="1">
      <alignment vertical="center"/>
    </xf>
    <xf numFmtId="3" fontId="24" fillId="0" borderId="164" xfId="0" applyNumberFormat="1" applyFont="1" applyFill="1" applyBorder="1" applyAlignment="1">
      <alignment vertical="center"/>
    </xf>
    <xf numFmtId="0" fontId="4" fillId="25" borderId="163" xfId="0" applyFont="1" applyFill="1" applyBorder="1" applyAlignment="1">
      <alignment horizontal="center" vertical="center"/>
    </xf>
    <xf numFmtId="0" fontId="4" fillId="25" borderId="161" xfId="0" applyFont="1" applyFill="1" applyBorder="1" applyAlignment="1">
      <alignment horizontal="center" vertical="center"/>
    </xf>
    <xf numFmtId="0" fontId="4" fillId="25" borderId="162" xfId="0" applyFont="1" applyFill="1" applyBorder="1" applyAlignment="1">
      <alignment horizontal="center" vertical="center"/>
    </xf>
    <xf numFmtId="3" fontId="19" fillId="25" borderId="30" xfId="0" applyNumberFormat="1" applyFont="1" applyFill="1" applyBorder="1" applyAlignment="1">
      <alignment vertical="center"/>
    </xf>
    <xf numFmtId="3" fontId="19" fillId="25" borderId="78" xfId="0" applyNumberFormat="1" applyFont="1" applyFill="1" applyBorder="1" applyAlignment="1">
      <alignment vertical="center"/>
    </xf>
    <xf numFmtId="3" fontId="19" fillId="25" borderId="124" xfId="0" applyNumberFormat="1" applyFont="1" applyFill="1" applyBorder="1" applyAlignment="1">
      <alignment vertical="center"/>
    </xf>
    <xf numFmtId="3" fontId="24" fillId="25" borderId="78" xfId="0" applyNumberFormat="1" applyFont="1" applyFill="1" applyBorder="1" applyAlignment="1">
      <alignment vertical="center"/>
    </xf>
    <xf numFmtId="3" fontId="24" fillId="25" borderId="123" xfId="0" applyNumberFormat="1" applyFont="1" applyFill="1" applyBorder="1" applyAlignment="1">
      <alignment vertical="center"/>
    </xf>
    <xf numFmtId="3" fontId="24" fillId="25" borderId="164" xfId="0" applyNumberFormat="1" applyFont="1" applyFill="1" applyBorder="1" applyAlignment="1">
      <alignment vertical="center"/>
    </xf>
    <xf numFmtId="3" fontId="2" fillId="25" borderId="55" xfId="0" applyNumberFormat="1" applyFont="1" applyFill="1" applyBorder="1" applyAlignment="1">
      <alignment vertical="center"/>
    </xf>
    <xf numFmtId="0" fontId="26" fillId="22" borderId="163" xfId="0" applyFont="1" applyFill="1" applyBorder="1" applyAlignment="1">
      <alignment horizontal="center" vertical="center"/>
    </xf>
    <xf numFmtId="0" fontId="26" fillId="22" borderId="161" xfId="0" applyFont="1" applyFill="1" applyBorder="1" applyAlignment="1">
      <alignment horizontal="center" vertical="center"/>
    </xf>
    <xf numFmtId="0" fontId="26" fillId="22" borderId="162" xfId="0" applyFont="1" applyFill="1" applyBorder="1" applyAlignment="1">
      <alignment horizontal="center" vertical="center"/>
    </xf>
    <xf numFmtId="3" fontId="27" fillId="22" borderId="30" xfId="0" applyNumberFormat="1" applyFont="1" applyFill="1" applyBorder="1" applyAlignment="1">
      <alignment vertical="center"/>
    </xf>
    <xf numFmtId="3" fontId="27" fillId="22" borderId="78" xfId="0" applyNumberFormat="1" applyFont="1" applyFill="1" applyBorder="1" applyAlignment="1">
      <alignment vertical="center"/>
    </xf>
    <xf numFmtId="3" fontId="27" fillId="22" borderId="124" xfId="0" applyNumberFormat="1" applyFont="1" applyFill="1" applyBorder="1" applyAlignment="1">
      <alignment vertical="center"/>
    </xf>
    <xf numFmtId="3" fontId="24" fillId="22" borderId="78" xfId="0" applyNumberFormat="1" applyFont="1" applyFill="1" applyBorder="1" applyAlignment="1">
      <alignment vertical="center"/>
    </xf>
    <xf numFmtId="3" fontId="24" fillId="22" borderId="123" xfId="0" applyNumberFormat="1" applyFont="1" applyFill="1" applyBorder="1" applyAlignment="1">
      <alignment vertical="center"/>
    </xf>
    <xf numFmtId="3" fontId="24" fillId="22" borderId="164" xfId="0" applyNumberFormat="1" applyFont="1" applyFill="1" applyBorder="1" applyAlignment="1">
      <alignment vertical="center"/>
    </xf>
    <xf numFmtId="3" fontId="2" fillId="22" borderId="55" xfId="0" applyNumberFormat="1" applyFont="1" applyFill="1" applyBorder="1" applyAlignment="1">
      <alignment vertical="center"/>
    </xf>
    <xf numFmtId="0" fontId="24" fillId="0" borderId="33" xfId="0" applyFont="1" applyBorder="1" applyAlignment="1">
      <alignment vertical="center" wrapText="1"/>
    </xf>
    <xf numFmtId="3" fontId="2" fillId="0" borderId="166" xfId="0" applyNumberFormat="1" applyFont="1" applyFill="1" applyBorder="1" applyAlignment="1">
      <alignment vertical="center"/>
    </xf>
    <xf numFmtId="3" fontId="2" fillId="20" borderId="21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1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32" fillId="0" borderId="0" xfId="0" applyNumberFormat="1" applyFont="1" applyAlignment="1">
      <alignment/>
    </xf>
    <xf numFmtId="0" fontId="1" fillId="0" borderId="41" xfId="0" applyFont="1" applyFill="1" applyBorder="1" applyAlignment="1">
      <alignment vertical="center"/>
    </xf>
    <xf numFmtId="0" fontId="1" fillId="0" borderId="45" xfId="0" applyFont="1" applyFill="1" applyBorder="1" applyAlignment="1">
      <alignment vertical="center"/>
    </xf>
    <xf numFmtId="0" fontId="1" fillId="0" borderId="49" xfId="0" applyFont="1" applyFill="1" applyBorder="1" applyAlignment="1">
      <alignment vertical="center"/>
    </xf>
    <xf numFmtId="0" fontId="1" fillId="0" borderId="0" xfId="0" applyFont="1" applyFill="1" applyAlignment="1">
      <alignment horizontal="right"/>
    </xf>
    <xf numFmtId="0" fontId="13" fillId="0" borderId="0" xfId="88" applyFont="1" applyAlignment="1">
      <alignment horizontal="right" vertical="center"/>
      <protection/>
    </xf>
    <xf numFmtId="0" fontId="20" fillId="0" borderId="0" xfId="88" applyFont="1" applyAlignment="1">
      <alignment horizontal="right" vertical="center"/>
      <protection/>
    </xf>
    <xf numFmtId="0" fontId="30" fillId="0" borderId="167" xfId="0" applyFont="1" applyBorder="1" applyAlignment="1">
      <alignment vertical="center"/>
    </xf>
    <xf numFmtId="0" fontId="0" fillId="0" borderId="168" xfId="0" applyFont="1" applyBorder="1" applyAlignment="1">
      <alignment vertical="center"/>
    </xf>
    <xf numFmtId="0" fontId="31" fillId="0" borderId="169" xfId="0" applyFont="1" applyBorder="1" applyAlignment="1">
      <alignment vertical="center"/>
    </xf>
    <xf numFmtId="0" fontId="40" fillId="0" borderId="170" xfId="0" applyFont="1" applyBorder="1" applyAlignment="1">
      <alignment vertical="center"/>
    </xf>
    <xf numFmtId="0" fontId="2" fillId="0" borderId="171" xfId="0" applyFont="1" applyBorder="1" applyAlignment="1">
      <alignment vertical="center" wrapText="1"/>
    </xf>
    <xf numFmtId="0" fontId="30" fillId="0" borderId="52" xfId="0" applyFont="1" applyBorder="1" applyAlignment="1">
      <alignment vertical="center"/>
    </xf>
    <xf numFmtId="0" fontId="0" fillId="0" borderId="172" xfId="0" applyFont="1" applyBorder="1" applyAlignment="1">
      <alignment vertical="center"/>
    </xf>
    <xf numFmtId="0" fontId="24" fillId="0" borderId="39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" fillId="0" borderId="172" xfId="0" applyFont="1" applyBorder="1" applyAlignment="1">
      <alignment vertical="center" wrapText="1"/>
    </xf>
    <xf numFmtId="0" fontId="30" fillId="0" borderId="66" xfId="0" applyFont="1" applyBorder="1" applyAlignment="1">
      <alignment vertical="center"/>
    </xf>
    <xf numFmtId="14" fontId="0" fillId="0" borderId="168" xfId="0" applyNumberFormat="1" applyFont="1" applyBorder="1" applyAlignment="1">
      <alignment horizontal="center" vertical="center" wrapText="1"/>
    </xf>
    <xf numFmtId="0" fontId="58" fillId="0" borderId="0" xfId="0" applyFont="1" applyFill="1" applyAlignment="1" applyProtection="1">
      <alignment/>
      <protection locked="0"/>
    </xf>
    <xf numFmtId="0" fontId="59" fillId="0" borderId="0" xfId="0" applyFont="1" applyFill="1" applyAlignment="1" applyProtection="1">
      <alignment/>
      <protection locked="0"/>
    </xf>
    <xf numFmtId="0" fontId="59" fillId="0" borderId="0" xfId="0" applyFont="1" applyAlignment="1" applyProtection="1">
      <alignment/>
      <protection locked="0"/>
    </xf>
    <xf numFmtId="0" fontId="58" fillId="0" borderId="0" xfId="0" applyFont="1" applyAlignment="1" applyProtection="1">
      <alignment horizontal="right"/>
      <protection locked="0"/>
    </xf>
    <xf numFmtId="0" fontId="60" fillId="0" borderId="0" xfId="0" applyFont="1" applyAlignment="1" applyProtection="1">
      <alignment/>
      <protection locked="0"/>
    </xf>
    <xf numFmtId="0" fontId="61" fillId="0" borderId="0" xfId="0" applyFont="1" applyAlignment="1">
      <alignment/>
    </xf>
    <xf numFmtId="0" fontId="62" fillId="0" borderId="0" xfId="0" applyFont="1" applyFill="1" applyAlignment="1" applyProtection="1">
      <alignment horizontal="left"/>
      <protection locked="0"/>
    </xf>
    <xf numFmtId="0" fontId="63" fillId="0" borderId="0" xfId="0" applyFont="1" applyAlignment="1" applyProtection="1">
      <alignment horizontal="centerContinuous"/>
      <protection locked="0"/>
    </xf>
    <xf numFmtId="0" fontId="59" fillId="0" borderId="0" xfId="0" applyFont="1" applyAlignment="1" applyProtection="1">
      <alignment horizontal="right"/>
      <protection locked="0"/>
    </xf>
    <xf numFmtId="0" fontId="58" fillId="0" borderId="56" xfId="0" applyFont="1" applyBorder="1" applyAlignment="1" applyProtection="1">
      <alignment/>
      <protection locked="0"/>
    </xf>
    <xf numFmtId="0" fontId="58" fillId="0" borderId="25" xfId="0" applyFont="1" applyBorder="1" applyAlignment="1" applyProtection="1">
      <alignment/>
      <protection locked="0"/>
    </xf>
    <xf numFmtId="0" fontId="58" fillId="0" borderId="24" xfId="0" applyFont="1" applyFill="1" applyBorder="1" applyAlignment="1" applyProtection="1">
      <alignment horizontal="center" vertical="center" wrapText="1"/>
      <protection locked="0"/>
    </xf>
    <xf numFmtId="0" fontId="58" fillId="0" borderId="25" xfId="0" applyFont="1" applyFill="1" applyBorder="1" applyAlignment="1" applyProtection="1">
      <alignment horizontal="center" vertical="center" wrapText="1"/>
      <protection locked="0"/>
    </xf>
    <xf numFmtId="0" fontId="58" fillId="20" borderId="24" xfId="0" applyFont="1" applyFill="1" applyBorder="1" applyAlignment="1" applyProtection="1">
      <alignment vertical="center"/>
      <protection/>
    </xf>
    <xf numFmtId="0" fontId="59" fillId="20" borderId="24" xfId="0" applyFont="1" applyFill="1" applyBorder="1" applyAlignment="1" applyProtection="1">
      <alignment/>
      <protection locked="0"/>
    </xf>
    <xf numFmtId="4" fontId="58" fillId="20" borderId="24" xfId="0" applyNumberFormat="1" applyFont="1" applyFill="1" applyBorder="1" applyAlignment="1" applyProtection="1">
      <alignment horizontal="right" vertical="center"/>
      <protection/>
    </xf>
    <xf numFmtId="4" fontId="58" fillId="20" borderId="25" xfId="0" applyNumberFormat="1" applyFont="1" applyFill="1" applyBorder="1" applyAlignment="1" applyProtection="1">
      <alignment vertical="center"/>
      <protection/>
    </xf>
    <xf numFmtId="0" fontId="59" fillId="0" borderId="173" xfId="0" applyFont="1" applyFill="1" applyBorder="1" applyAlignment="1" applyProtection="1">
      <alignment/>
      <protection locked="0"/>
    </xf>
    <xf numFmtId="0" fontId="58" fillId="0" borderId="35" xfId="0" applyFont="1" applyFill="1" applyBorder="1" applyAlignment="1" applyProtection="1">
      <alignment/>
      <protection/>
    </xf>
    <xf numFmtId="4" fontId="59" fillId="0" borderId="34" xfId="0" applyNumberFormat="1" applyFont="1" applyFill="1" applyBorder="1" applyAlignment="1" applyProtection="1">
      <alignment horizontal="right"/>
      <protection/>
    </xf>
    <xf numFmtId="4" fontId="59" fillId="0" borderId="35" xfId="0" applyNumberFormat="1" applyFont="1" applyFill="1" applyBorder="1" applyAlignment="1" applyProtection="1">
      <alignment/>
      <protection/>
    </xf>
    <xf numFmtId="0" fontId="58" fillId="0" borderId="44" xfId="0" applyFont="1" applyFill="1" applyBorder="1" applyAlignment="1" applyProtection="1">
      <alignment horizontal="center"/>
      <protection/>
    </xf>
    <xf numFmtId="0" fontId="58" fillId="0" borderId="37" xfId="0" applyFont="1" applyFill="1" applyBorder="1" applyAlignment="1" applyProtection="1">
      <alignment/>
      <protection/>
    </xf>
    <xf numFmtId="4" fontId="58" fillId="0" borderId="36" xfId="0" applyNumberFormat="1" applyFont="1" applyFill="1" applyBorder="1" applyAlignment="1" applyProtection="1">
      <alignment horizontal="right"/>
      <protection/>
    </xf>
    <xf numFmtId="4" fontId="58" fillId="0" borderId="35" xfId="0" applyNumberFormat="1" applyFont="1" applyFill="1" applyBorder="1" applyAlignment="1" applyProtection="1">
      <alignment vertical="center"/>
      <protection/>
    </xf>
    <xf numFmtId="0" fontId="60" fillId="0" borderId="0" xfId="0" applyFont="1" applyAlignment="1" applyProtection="1">
      <alignment/>
      <protection/>
    </xf>
    <xf numFmtId="0" fontId="59" fillId="0" borderId="44" xfId="0" applyFont="1" applyFill="1" applyBorder="1" applyAlignment="1" applyProtection="1">
      <alignment horizontal="center"/>
      <protection locked="0"/>
    </xf>
    <xf numFmtId="0" fontId="59" fillId="0" borderId="37" xfId="0" applyFont="1" applyFill="1" applyBorder="1" applyAlignment="1" applyProtection="1">
      <alignment/>
      <protection/>
    </xf>
    <xf numFmtId="4" fontId="59" fillId="0" borderId="36" xfId="0" applyNumberFormat="1" applyFont="1" applyFill="1" applyBorder="1" applyAlignment="1" applyProtection="1">
      <alignment horizontal="right"/>
      <protection/>
    </xf>
    <xf numFmtId="0" fontId="58" fillId="0" borderId="44" xfId="0" applyFont="1" applyFill="1" applyBorder="1" applyAlignment="1" applyProtection="1">
      <alignment horizontal="center"/>
      <protection locked="0"/>
    </xf>
    <xf numFmtId="4" fontId="58" fillId="0" borderId="37" xfId="0" applyNumberFormat="1" applyFont="1" applyFill="1" applyBorder="1" applyAlignment="1" applyProtection="1">
      <alignment/>
      <protection/>
    </xf>
    <xf numFmtId="0" fontId="59" fillId="0" borderId="174" xfId="0" applyFont="1" applyFill="1" applyBorder="1" applyAlignment="1" applyProtection="1">
      <alignment/>
      <protection/>
    </xf>
    <xf numFmtId="4" fontId="59" fillId="0" borderId="175" xfId="0" applyNumberFormat="1" applyFont="1" applyFill="1" applyBorder="1" applyAlignment="1" applyProtection="1">
      <alignment horizontal="right"/>
      <protection/>
    </xf>
    <xf numFmtId="4" fontId="58" fillId="0" borderId="29" xfId="0" applyNumberFormat="1" applyFont="1" applyFill="1" applyBorder="1" applyAlignment="1" applyProtection="1">
      <alignment vertical="center"/>
      <protection/>
    </xf>
    <xf numFmtId="0" fontId="59" fillId="20" borderId="24" xfId="0" applyFont="1" applyFill="1" applyBorder="1" applyAlignment="1" applyProtection="1">
      <alignment/>
      <protection/>
    </xf>
    <xf numFmtId="0" fontId="59" fillId="0" borderId="173" xfId="0" applyFont="1" applyBorder="1" applyAlignment="1" applyProtection="1">
      <alignment horizontal="left"/>
      <protection locked="0"/>
    </xf>
    <xf numFmtId="0" fontId="59" fillId="0" borderId="35" xfId="0" applyFont="1" applyBorder="1" applyAlignment="1" applyProtection="1">
      <alignment/>
      <protection/>
    </xf>
    <xf numFmtId="4" fontId="58" fillId="0" borderId="35" xfId="0" applyNumberFormat="1" applyFont="1" applyFill="1" applyBorder="1" applyAlignment="1" applyProtection="1">
      <alignment/>
      <protection/>
    </xf>
    <xf numFmtId="0" fontId="59" fillId="0" borderId="44" xfId="0" applyFont="1" applyBorder="1" applyAlignment="1" applyProtection="1">
      <alignment horizontal="center"/>
      <protection locked="0"/>
    </xf>
    <xf numFmtId="0" fontId="59" fillId="0" borderId="37" xfId="0" applyFont="1" applyBorder="1" applyAlignment="1" applyProtection="1">
      <alignment/>
      <protection/>
    </xf>
    <xf numFmtId="0" fontId="59" fillId="0" borderId="48" xfId="0" applyFont="1" applyBorder="1" applyAlignment="1" applyProtection="1">
      <alignment horizontal="center"/>
      <protection locked="0"/>
    </xf>
    <xf numFmtId="0" fontId="59" fillId="0" borderId="174" xfId="0" applyFont="1" applyBorder="1" applyAlignment="1" applyProtection="1">
      <alignment/>
      <protection/>
    </xf>
    <xf numFmtId="0" fontId="58" fillId="0" borderId="44" xfId="0" applyFont="1" applyBorder="1" applyAlignment="1" applyProtection="1">
      <alignment horizontal="center"/>
      <protection locked="0"/>
    </xf>
    <xf numFmtId="4" fontId="58" fillId="0" borderId="174" xfId="0" applyNumberFormat="1" applyFont="1" applyFill="1" applyBorder="1" applyAlignment="1" applyProtection="1">
      <alignment vertical="center"/>
      <protection/>
    </xf>
    <xf numFmtId="0" fontId="58" fillId="20" borderId="56" xfId="0" applyFont="1" applyFill="1" applyBorder="1" applyAlignment="1" applyProtection="1">
      <alignment vertical="center"/>
      <protection/>
    </xf>
    <xf numFmtId="0" fontId="64" fillId="20" borderId="25" xfId="0" applyFont="1" applyFill="1" applyBorder="1" applyAlignment="1" applyProtection="1">
      <alignment/>
      <protection/>
    </xf>
    <xf numFmtId="4" fontId="65" fillId="20" borderId="24" xfId="0" applyNumberFormat="1" applyFont="1" applyFill="1" applyBorder="1" applyAlignment="1" applyProtection="1">
      <alignment horizontal="right" vertical="center"/>
      <protection/>
    </xf>
    <xf numFmtId="4" fontId="58" fillId="20" borderId="24" xfId="0" applyNumberFormat="1" applyFont="1" applyFill="1" applyBorder="1" applyAlignment="1" applyProtection="1">
      <alignment vertical="center"/>
      <protection/>
    </xf>
    <xf numFmtId="0" fontId="59" fillId="0" borderId="11" xfId="0" applyFont="1" applyBorder="1" applyAlignment="1" applyProtection="1">
      <alignment/>
      <protection locked="0"/>
    </xf>
    <xf numFmtId="0" fontId="59" fillId="0" borderId="14" xfId="0" applyFont="1" applyBorder="1" applyAlignment="1" applyProtection="1">
      <alignment/>
      <protection/>
    </xf>
    <xf numFmtId="4" fontId="59" fillId="0" borderId="14" xfId="0" applyNumberFormat="1" applyFont="1" applyFill="1" applyBorder="1" applyAlignment="1" applyProtection="1">
      <alignment/>
      <protection locked="0"/>
    </xf>
    <xf numFmtId="4" fontId="59" fillId="0" borderId="176" xfId="0" applyNumberFormat="1" applyFont="1" applyFill="1" applyBorder="1" applyAlignment="1" applyProtection="1">
      <alignment/>
      <protection locked="0"/>
    </xf>
    <xf numFmtId="4" fontId="58" fillId="0" borderId="24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/>
      <protection locked="0"/>
    </xf>
    <xf numFmtId="0" fontId="58" fillId="0" borderId="57" xfId="0" applyFont="1" applyBorder="1" applyAlignment="1" applyProtection="1">
      <alignment/>
      <protection locked="0"/>
    </xf>
    <xf numFmtId="4" fontId="65" fillId="20" borderId="24" xfId="0" applyNumberFormat="1" applyFont="1" applyFill="1" applyBorder="1" applyAlignment="1" applyProtection="1">
      <alignment vertical="center"/>
      <protection locked="0"/>
    </xf>
    <xf numFmtId="4" fontId="65" fillId="20" borderId="25" xfId="0" applyNumberFormat="1" applyFont="1" applyFill="1" applyBorder="1" applyAlignment="1" applyProtection="1">
      <alignment vertical="center"/>
      <protection/>
    </xf>
    <xf numFmtId="4" fontId="58" fillId="20" borderId="25" xfId="0" applyNumberFormat="1" applyFont="1" applyFill="1" applyBorder="1" applyAlignment="1" applyProtection="1">
      <alignment horizontal="right" vertical="center"/>
      <protection/>
    </xf>
    <xf numFmtId="0" fontId="58" fillId="0" borderId="118" xfId="0" applyFont="1" applyFill="1" applyBorder="1" applyAlignment="1" applyProtection="1">
      <alignment horizontal="center" vertical="center"/>
      <protection locked="0"/>
    </xf>
    <xf numFmtId="0" fontId="59" fillId="0" borderId="0" xfId="0" applyFont="1" applyFill="1" applyBorder="1" applyAlignment="1">
      <alignment horizontal="center" vertical="center"/>
    </xf>
    <xf numFmtId="4" fontId="58" fillId="0" borderId="28" xfId="0" applyNumberFormat="1" applyFont="1" applyFill="1" applyBorder="1" applyAlignment="1" applyProtection="1">
      <alignment vertical="center"/>
      <protection locked="0"/>
    </xf>
    <xf numFmtId="4" fontId="58" fillId="0" borderId="177" xfId="0" applyNumberFormat="1" applyFont="1" applyFill="1" applyBorder="1" applyAlignment="1" applyProtection="1">
      <alignment vertical="center"/>
      <protection/>
    </xf>
    <xf numFmtId="4" fontId="58" fillId="0" borderId="177" xfId="0" applyNumberFormat="1" applyFont="1" applyFill="1" applyBorder="1" applyAlignment="1" applyProtection="1">
      <alignment horizontal="right" vertical="center"/>
      <protection/>
    </xf>
    <xf numFmtId="0" fontId="58" fillId="20" borderId="56" xfId="0" applyFont="1" applyFill="1" applyBorder="1" applyAlignment="1" applyProtection="1">
      <alignment horizontal="left" vertical="center"/>
      <protection locked="0"/>
    </xf>
    <xf numFmtId="0" fontId="58" fillId="20" borderId="57" xfId="0" applyFont="1" applyFill="1" applyBorder="1" applyAlignment="1" applyProtection="1">
      <alignment vertical="center"/>
      <protection/>
    </xf>
    <xf numFmtId="0" fontId="58" fillId="0" borderId="173" xfId="0" applyFont="1" applyFill="1" applyBorder="1" applyAlignment="1" applyProtection="1">
      <alignment/>
      <protection locked="0"/>
    </xf>
    <xf numFmtId="0" fontId="59" fillId="0" borderId="69" xfId="0" applyFont="1" applyFill="1" applyBorder="1" applyAlignment="1" applyProtection="1">
      <alignment/>
      <protection/>
    </xf>
    <xf numFmtId="4" fontId="59" fillId="0" borderId="34" xfId="0" applyNumberFormat="1" applyFont="1" applyFill="1" applyBorder="1" applyAlignment="1" applyProtection="1">
      <alignment/>
      <protection/>
    </xf>
    <xf numFmtId="4" fontId="58" fillId="0" borderId="35" xfId="0" applyNumberFormat="1" applyFont="1" applyFill="1" applyBorder="1" applyAlignment="1" applyProtection="1">
      <alignment horizontal="right" vertical="center"/>
      <protection/>
    </xf>
    <xf numFmtId="0" fontId="59" fillId="0" borderId="121" xfId="0" applyFont="1" applyBorder="1" applyAlignment="1" applyProtection="1">
      <alignment/>
      <protection/>
    </xf>
    <xf numFmtId="4" fontId="59" fillId="0" borderId="36" xfId="0" applyNumberFormat="1" applyFont="1" applyFill="1" applyBorder="1" applyAlignment="1" applyProtection="1">
      <alignment/>
      <protection/>
    </xf>
    <xf numFmtId="4" fontId="58" fillId="0" borderId="37" xfId="0" applyNumberFormat="1" applyFont="1" applyFill="1" applyBorder="1" applyAlignment="1" applyProtection="1">
      <alignment vertical="center"/>
      <protection/>
    </xf>
    <xf numFmtId="4" fontId="58" fillId="0" borderId="37" xfId="0" applyNumberFormat="1" applyFont="1" applyFill="1" applyBorder="1" applyAlignment="1" applyProtection="1">
      <alignment horizontal="right" vertical="center"/>
      <protection/>
    </xf>
    <xf numFmtId="4" fontId="58" fillId="0" borderId="36" xfId="0" applyNumberFormat="1" applyFont="1" applyFill="1" applyBorder="1" applyAlignment="1" applyProtection="1">
      <alignment vertical="center"/>
      <protection/>
    </xf>
    <xf numFmtId="4" fontId="59" fillId="0" borderId="44" xfId="0" applyNumberFormat="1" applyFont="1" applyFill="1" applyBorder="1" applyAlignment="1" applyProtection="1">
      <alignment/>
      <protection/>
    </xf>
    <xf numFmtId="0" fontId="58" fillId="0" borderId="173" xfId="0" applyFont="1" applyFill="1" applyBorder="1" applyAlignment="1" applyProtection="1">
      <alignment horizontal="center"/>
      <protection/>
    </xf>
    <xf numFmtId="0" fontId="59" fillId="0" borderId="69" xfId="0" applyFont="1" applyBorder="1" applyAlignment="1" applyProtection="1">
      <alignment/>
      <protection/>
    </xf>
    <xf numFmtId="4" fontId="59" fillId="0" borderId="173" xfId="0" applyNumberFormat="1" applyFont="1" applyFill="1" applyBorder="1" applyAlignment="1" applyProtection="1">
      <alignment/>
      <protection/>
    </xf>
    <xf numFmtId="4" fontId="58" fillId="0" borderId="33" xfId="0" applyNumberFormat="1" applyFont="1" applyFill="1" applyBorder="1" applyAlignment="1" applyProtection="1">
      <alignment vertical="center"/>
      <protection/>
    </xf>
    <xf numFmtId="4" fontId="58" fillId="0" borderId="29" xfId="0" applyNumberFormat="1" applyFont="1" applyFill="1" applyBorder="1" applyAlignment="1" applyProtection="1">
      <alignment horizontal="right" vertical="center"/>
      <protection/>
    </xf>
    <xf numFmtId="0" fontId="59" fillId="0" borderId="173" xfId="0" applyFont="1" applyBorder="1" applyAlignment="1" applyProtection="1">
      <alignment horizontal="center"/>
      <protection locked="0"/>
    </xf>
    <xf numFmtId="0" fontId="59" fillId="0" borderId="13" xfId="0" applyFont="1" applyBorder="1" applyAlignment="1" applyProtection="1">
      <alignment/>
      <protection/>
    </xf>
    <xf numFmtId="4" fontId="58" fillId="0" borderId="34" xfId="0" applyNumberFormat="1" applyFont="1" applyFill="1" applyBorder="1" applyAlignment="1" applyProtection="1">
      <alignment vertical="center"/>
      <protection/>
    </xf>
    <xf numFmtId="49" fontId="59" fillId="0" borderId="46" xfId="0" applyNumberFormat="1" applyFont="1" applyBorder="1" applyAlignment="1" applyProtection="1">
      <alignment/>
      <protection/>
    </xf>
    <xf numFmtId="0" fontId="59" fillId="0" borderId="46" xfId="0" applyFont="1" applyBorder="1" applyAlignment="1" applyProtection="1">
      <alignment/>
      <protection/>
    </xf>
    <xf numFmtId="0" fontId="59" fillId="0" borderId="50" xfId="0" applyFont="1" applyBorder="1" applyAlignment="1" applyProtection="1">
      <alignment/>
      <protection/>
    </xf>
    <xf numFmtId="4" fontId="59" fillId="0" borderId="175" xfId="0" applyNumberFormat="1" applyFont="1" applyFill="1" applyBorder="1" applyAlignment="1" applyProtection="1">
      <alignment/>
      <protection/>
    </xf>
    <xf numFmtId="0" fontId="58" fillId="0" borderId="37" xfId="0" applyFont="1" applyBorder="1" applyAlignment="1" applyProtection="1">
      <alignment/>
      <protection/>
    </xf>
    <xf numFmtId="0" fontId="58" fillId="0" borderId="122" xfId="0" applyFont="1" applyBorder="1" applyAlignment="1" applyProtection="1">
      <alignment horizontal="center"/>
      <protection locked="0"/>
    </xf>
    <xf numFmtId="0" fontId="59" fillId="0" borderId="32" xfId="0" applyFont="1" applyBorder="1" applyAlignment="1" applyProtection="1">
      <alignment/>
      <protection locked="0"/>
    </xf>
    <xf numFmtId="4" fontId="59" fillId="0" borderId="30" xfId="0" applyNumberFormat="1" applyFont="1" applyFill="1" applyBorder="1" applyAlignment="1" applyProtection="1">
      <alignment/>
      <protection/>
    </xf>
    <xf numFmtId="4" fontId="58" fillId="0" borderId="30" xfId="0" applyNumberFormat="1" applyFont="1" applyFill="1" applyBorder="1" applyAlignment="1" applyProtection="1">
      <alignment vertical="center"/>
      <protection/>
    </xf>
    <xf numFmtId="4" fontId="58" fillId="0" borderId="30" xfId="0" applyNumberFormat="1" applyFont="1" applyFill="1" applyBorder="1" applyAlignment="1" applyProtection="1">
      <alignment horizontal="right" vertical="center"/>
      <protection/>
    </xf>
    <xf numFmtId="0" fontId="58" fillId="0" borderId="118" xfId="0" applyFont="1" applyBorder="1" applyAlignment="1" applyProtection="1">
      <alignment horizontal="center"/>
      <protection locked="0"/>
    </xf>
    <xf numFmtId="0" fontId="59" fillId="0" borderId="0" xfId="0" applyFont="1" applyBorder="1" applyAlignment="1" applyProtection="1">
      <alignment/>
      <protection locked="0"/>
    </xf>
    <xf numFmtId="4" fontId="59" fillId="0" borderId="28" xfId="0" applyNumberFormat="1" applyFont="1" applyFill="1" applyBorder="1" applyAlignment="1" applyProtection="1">
      <alignment/>
      <protection/>
    </xf>
    <xf numFmtId="4" fontId="58" fillId="0" borderId="28" xfId="0" applyNumberFormat="1" applyFont="1" applyFill="1" applyBorder="1" applyAlignment="1" applyProtection="1">
      <alignment vertical="center"/>
      <protection/>
    </xf>
    <xf numFmtId="4" fontId="58" fillId="0" borderId="28" xfId="0" applyNumberFormat="1" applyFont="1" applyFill="1" applyBorder="1" applyAlignment="1" applyProtection="1">
      <alignment horizontal="right" vertical="center"/>
      <protection/>
    </xf>
    <xf numFmtId="0" fontId="58" fillId="20" borderId="56" xfId="0" applyFont="1" applyFill="1" applyBorder="1" applyAlignment="1" applyProtection="1">
      <alignment horizontal="left" vertical="center"/>
      <protection/>
    </xf>
    <xf numFmtId="0" fontId="59" fillId="0" borderId="67" xfId="0" applyFont="1" applyBorder="1" applyAlignment="1" applyProtection="1">
      <alignment/>
      <protection/>
    </xf>
    <xf numFmtId="4" fontId="58" fillId="0" borderId="31" xfId="0" applyNumberFormat="1" applyFont="1" applyFill="1" applyBorder="1" applyAlignment="1" applyProtection="1">
      <alignment vertical="center"/>
      <protection/>
    </xf>
    <xf numFmtId="4" fontId="58" fillId="0" borderId="31" xfId="0" applyNumberFormat="1" applyFont="1" applyFill="1" applyBorder="1" applyAlignment="1" applyProtection="1">
      <alignment horizontal="right" vertical="center"/>
      <protection/>
    </xf>
    <xf numFmtId="0" fontId="67" fillId="0" borderId="0" xfId="84" applyFont="1">
      <alignment/>
      <protection/>
    </xf>
    <xf numFmtId="0" fontId="68" fillId="0" borderId="0" xfId="84" applyFont="1" applyAlignment="1">
      <alignment horizontal="right"/>
      <protection/>
    </xf>
    <xf numFmtId="0" fontId="68" fillId="0" borderId="0" xfId="84" applyFont="1">
      <alignment/>
      <protection/>
    </xf>
    <xf numFmtId="0" fontId="67" fillId="0" borderId="0" xfId="84" applyFont="1" applyFill="1">
      <alignment/>
      <protection/>
    </xf>
    <xf numFmtId="0" fontId="67" fillId="0" borderId="0" xfId="84" applyFont="1" applyFill="1" applyAlignment="1">
      <alignment horizontal="right"/>
      <protection/>
    </xf>
    <xf numFmtId="0" fontId="68" fillId="0" borderId="0" xfId="84" applyFont="1" applyAlignment="1">
      <alignment horizontal="left"/>
      <protection/>
    </xf>
    <xf numFmtId="0" fontId="67" fillId="0" borderId="0" xfId="84" applyFont="1" applyAlignment="1">
      <alignment horizontal="right"/>
      <protection/>
    </xf>
    <xf numFmtId="0" fontId="67" fillId="0" borderId="24" xfId="84" applyFont="1" applyBorder="1" applyAlignment="1">
      <alignment horizontal="center" vertical="center" wrapText="1"/>
      <protection/>
    </xf>
    <xf numFmtId="0" fontId="67" fillId="0" borderId="24" xfId="84" applyFont="1" applyBorder="1" applyAlignment="1">
      <alignment horizontal="center" vertical="center"/>
      <protection/>
    </xf>
    <xf numFmtId="0" fontId="67" fillId="0" borderId="0" xfId="84" applyFont="1" applyAlignment="1">
      <alignment horizontal="left" vertical="top"/>
      <protection/>
    </xf>
    <xf numFmtId="0" fontId="67" fillId="0" borderId="0" xfId="84" applyFont="1" applyAlignment="1">
      <alignment vertical="top"/>
      <protection/>
    </xf>
    <xf numFmtId="0" fontId="67" fillId="0" borderId="24" xfId="84" applyFont="1" applyBorder="1" applyAlignment="1">
      <alignment horizontal="center"/>
      <protection/>
    </xf>
    <xf numFmtId="0" fontId="70" fillId="0" borderId="24" xfId="84" applyFont="1" applyBorder="1" applyAlignment="1">
      <alignment horizontal="center"/>
      <protection/>
    </xf>
    <xf numFmtId="0" fontId="67" fillId="0" borderId="24" xfId="84" applyFont="1" applyFill="1" applyBorder="1">
      <alignment/>
      <protection/>
    </xf>
    <xf numFmtId="4" fontId="67" fillId="0" borderId="24" xfId="84" applyNumberFormat="1" applyFont="1" applyBorder="1">
      <alignment/>
      <protection/>
    </xf>
    <xf numFmtId="0" fontId="70" fillId="0" borderId="36" xfId="84" applyFont="1" applyBorder="1" applyAlignment="1">
      <alignment horizontal="center"/>
      <protection/>
    </xf>
    <xf numFmtId="0" fontId="67" fillId="0" borderId="36" xfId="84" applyFont="1" applyFill="1" applyBorder="1" applyAlignment="1">
      <alignment vertical="top" wrapText="1"/>
      <protection/>
    </xf>
    <xf numFmtId="4" fontId="71" fillId="0" borderId="36" xfId="84" applyNumberFormat="1" applyFont="1" applyBorder="1">
      <alignment/>
      <protection/>
    </xf>
    <xf numFmtId="4" fontId="67" fillId="0" borderId="36" xfId="84" applyNumberFormat="1" applyFont="1" applyBorder="1">
      <alignment/>
      <protection/>
    </xf>
    <xf numFmtId="0" fontId="70" fillId="0" borderId="175" xfId="84" applyFont="1" applyBorder="1" applyAlignment="1">
      <alignment horizontal="center"/>
      <protection/>
    </xf>
    <xf numFmtId="0" fontId="70" fillId="0" borderId="34" xfId="84" applyFont="1" applyBorder="1" applyAlignment="1">
      <alignment horizontal="center"/>
      <protection/>
    </xf>
    <xf numFmtId="0" fontId="70" fillId="0" borderId="28" xfId="84" applyFont="1" applyBorder="1" applyAlignment="1">
      <alignment horizontal="center"/>
      <protection/>
    </xf>
    <xf numFmtId="0" fontId="67" fillId="0" borderId="34" xfId="84" applyFont="1" applyFill="1" applyBorder="1" applyAlignment="1">
      <alignment vertical="top" wrapText="1"/>
      <protection/>
    </xf>
    <xf numFmtId="4" fontId="71" fillId="0" borderId="34" xfId="84" applyNumberFormat="1" applyFont="1" applyBorder="1">
      <alignment/>
      <protection/>
    </xf>
    <xf numFmtId="4" fontId="67" fillId="0" borderId="34" xfId="84" applyNumberFormat="1" applyFont="1" applyBorder="1">
      <alignment/>
      <protection/>
    </xf>
    <xf numFmtId="0" fontId="67" fillId="0" borderId="34" xfId="84" applyFont="1" applyBorder="1" applyAlignment="1">
      <alignment horizontal="center"/>
      <protection/>
    </xf>
    <xf numFmtId="0" fontId="67" fillId="0" borderId="34" xfId="84" applyFont="1" applyBorder="1" applyAlignment="1">
      <alignment wrapText="1"/>
      <protection/>
    </xf>
    <xf numFmtId="0" fontId="70" fillId="0" borderId="36" xfId="84" applyFont="1" applyBorder="1" applyAlignment="1">
      <alignment horizontal="center" vertical="center"/>
      <protection/>
    </xf>
    <xf numFmtId="0" fontId="67" fillId="0" borderId="36" xfId="84" applyFont="1" applyFill="1" applyBorder="1" applyAlignment="1">
      <alignment wrapText="1"/>
      <protection/>
    </xf>
    <xf numFmtId="0" fontId="67" fillId="0" borderId="28" xfId="84" applyFont="1" applyBorder="1">
      <alignment/>
      <protection/>
    </xf>
    <xf numFmtId="0" fontId="70" fillId="0" borderId="30" xfId="84" applyFont="1" applyBorder="1" applyAlignment="1">
      <alignment horizontal="center"/>
      <protection/>
    </xf>
    <xf numFmtId="0" fontId="67" fillId="0" borderId="30" xfId="84" applyFont="1" applyFill="1" applyBorder="1">
      <alignment/>
      <protection/>
    </xf>
    <xf numFmtId="4" fontId="71" fillId="0" borderId="30" xfId="84" applyNumberFormat="1" applyFont="1" applyBorder="1">
      <alignment/>
      <protection/>
    </xf>
    <xf numFmtId="4" fontId="67" fillId="0" borderId="30" xfId="84" applyNumberFormat="1" applyFont="1" applyBorder="1">
      <alignment/>
      <protection/>
    </xf>
    <xf numFmtId="0" fontId="67" fillId="0" borderId="24" xfId="84" applyFont="1" applyFill="1" applyBorder="1" applyAlignment="1">
      <alignment wrapText="1"/>
      <protection/>
    </xf>
    <xf numFmtId="4" fontId="67" fillId="0" borderId="24" xfId="84" applyNumberFormat="1" applyFont="1" applyBorder="1" applyAlignment="1">
      <alignment wrapText="1"/>
      <protection/>
    </xf>
    <xf numFmtId="0" fontId="67" fillId="0" borderId="28" xfId="84" applyFont="1" applyFill="1" applyBorder="1">
      <alignment/>
      <protection/>
    </xf>
    <xf numFmtId="4" fontId="67" fillId="0" borderId="28" xfId="84" applyNumberFormat="1" applyFont="1" applyBorder="1">
      <alignment/>
      <protection/>
    </xf>
    <xf numFmtId="0" fontId="67" fillId="0" borderId="28" xfId="84" applyFont="1" applyFill="1" applyBorder="1" applyAlignment="1">
      <alignment wrapText="1"/>
      <protection/>
    </xf>
    <xf numFmtId="4" fontId="73" fillId="0" borderId="28" xfId="84" applyNumberFormat="1" applyFont="1" applyBorder="1">
      <alignment/>
      <protection/>
    </xf>
    <xf numFmtId="0" fontId="67" fillId="0" borderId="30" xfId="84" applyFont="1" applyBorder="1" applyAlignment="1">
      <alignment horizontal="center"/>
      <protection/>
    </xf>
    <xf numFmtId="0" fontId="67" fillId="0" borderId="30" xfId="84" applyFont="1" applyFill="1" applyBorder="1" applyAlignment="1">
      <alignment wrapText="1"/>
      <protection/>
    </xf>
    <xf numFmtId="0" fontId="67" fillId="0" borderId="24" xfId="84" applyFont="1" applyFill="1" applyBorder="1" applyAlignment="1">
      <alignment vertical="center" wrapText="1"/>
      <protection/>
    </xf>
    <xf numFmtId="0" fontId="67" fillId="0" borderId="0" xfId="84" applyFont="1" applyBorder="1" applyAlignment="1">
      <alignment horizontal="center"/>
      <protection/>
    </xf>
    <xf numFmtId="0" fontId="67" fillId="0" borderId="0" xfId="84" applyFont="1" applyFill="1" applyBorder="1" applyAlignment="1">
      <alignment vertical="center" wrapText="1"/>
      <protection/>
    </xf>
    <xf numFmtId="0" fontId="67" fillId="0" borderId="0" xfId="84" applyFont="1" applyBorder="1">
      <alignment/>
      <protection/>
    </xf>
    <xf numFmtId="0" fontId="70" fillId="0" borderId="0" xfId="84" applyFont="1">
      <alignment/>
      <protection/>
    </xf>
    <xf numFmtId="14" fontId="67" fillId="0" borderId="0" xfId="84" applyNumberFormat="1" applyFont="1">
      <alignment/>
      <protection/>
    </xf>
    <xf numFmtId="0" fontId="66" fillId="0" borderId="0" xfId="69" applyAlignment="1" applyProtection="1">
      <alignment/>
      <protection/>
    </xf>
    <xf numFmtId="0" fontId="3" fillId="0" borderId="0" xfId="0" applyFont="1" applyAlignment="1">
      <alignment/>
    </xf>
    <xf numFmtId="0" fontId="18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2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12" fillId="0" borderId="24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24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0" fontId="3" fillId="0" borderId="24" xfId="0" applyFont="1" applyBorder="1" applyAlignment="1">
      <alignment vertical="center"/>
    </xf>
    <xf numFmtId="4" fontId="18" fillId="0" borderId="24" xfId="0" applyNumberFormat="1" applyFont="1" applyFill="1" applyBorder="1" applyAlignment="1">
      <alignment/>
    </xf>
    <xf numFmtId="0" fontId="22" fillId="0" borderId="117" xfId="0" applyFont="1" applyBorder="1" applyAlignment="1">
      <alignment horizontal="center"/>
    </xf>
    <xf numFmtId="0" fontId="3" fillId="0" borderId="117" xfId="0" applyFont="1" applyBorder="1" applyAlignment="1">
      <alignment/>
    </xf>
    <xf numFmtId="4" fontId="3" fillId="0" borderId="28" xfId="0" applyNumberFormat="1" applyFont="1" applyFill="1" applyBorder="1" applyAlignment="1">
      <alignment/>
    </xf>
    <xf numFmtId="0" fontId="22" fillId="0" borderId="28" xfId="0" applyFont="1" applyBorder="1" applyAlignment="1" applyProtection="1">
      <alignment horizontal="center"/>
      <protection locked="0"/>
    </xf>
    <xf numFmtId="0" fontId="3" fillId="0" borderId="28" xfId="0" applyFont="1" applyFill="1" applyBorder="1" applyAlignment="1" applyProtection="1">
      <alignment wrapText="1"/>
      <protection locked="0"/>
    </xf>
    <xf numFmtId="4" fontId="3" fillId="0" borderId="28" xfId="0" applyNumberFormat="1" applyFont="1" applyFill="1" applyBorder="1" applyAlignment="1" applyProtection="1">
      <alignment/>
      <protection locked="0"/>
    </xf>
    <xf numFmtId="0" fontId="22" fillId="0" borderId="28" xfId="0" applyFont="1" applyBorder="1" applyAlignment="1" applyProtection="1">
      <alignment horizontal="center" vertical="justify"/>
      <protection locked="0"/>
    </xf>
    <xf numFmtId="0" fontId="0" fillId="0" borderId="28" xfId="0" applyFont="1" applyBorder="1" applyAlignment="1" applyProtection="1">
      <alignment wrapText="1"/>
      <protection locked="0"/>
    </xf>
    <xf numFmtId="0" fontId="3" fillId="0" borderId="28" xfId="0" applyFont="1" applyBorder="1" applyAlignment="1" applyProtection="1">
      <alignment/>
      <protection locked="0"/>
    </xf>
    <xf numFmtId="0" fontId="22" fillId="0" borderId="33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/>
      <protection locked="0"/>
    </xf>
    <xf numFmtId="0" fontId="3" fillId="0" borderId="24" xfId="0" applyFont="1" applyBorder="1" applyAlignment="1">
      <alignment vertical="center" wrapText="1"/>
    </xf>
    <xf numFmtId="4" fontId="18" fillId="0" borderId="24" xfId="0" applyNumberFormat="1" applyFont="1" applyFill="1" applyBorder="1" applyAlignment="1">
      <alignment wrapText="1"/>
    </xf>
    <xf numFmtId="0" fontId="3" fillId="0" borderId="28" xfId="0" applyFont="1" applyBorder="1" applyAlignment="1" applyProtection="1">
      <alignment/>
      <protection locked="0"/>
    </xf>
    <xf numFmtId="4" fontId="3" fillId="0" borderId="28" xfId="0" applyNumberFormat="1" applyFont="1" applyFill="1" applyBorder="1" applyAlignment="1" applyProtection="1">
      <alignment wrapText="1"/>
      <protection locked="0"/>
    </xf>
    <xf numFmtId="4" fontId="3" fillId="0" borderId="28" xfId="0" applyNumberFormat="1" applyFont="1" applyFill="1" applyBorder="1" applyAlignment="1">
      <alignment wrapText="1"/>
    </xf>
    <xf numFmtId="0" fontId="22" fillId="0" borderId="28" xfId="0" applyFont="1" applyBorder="1" applyAlignment="1" applyProtection="1">
      <alignment horizontal="center" vertical="top"/>
      <protection locked="0"/>
    </xf>
    <xf numFmtId="0" fontId="3" fillId="0" borderId="28" xfId="0" applyFont="1" applyBorder="1" applyAlignment="1" applyProtection="1">
      <alignment horizontal="center"/>
      <protection locked="0"/>
    </xf>
    <xf numFmtId="4" fontId="0" fillId="0" borderId="28" xfId="0" applyNumberFormat="1" applyFill="1" applyBorder="1" applyAlignment="1" applyProtection="1">
      <alignment wrapText="1"/>
      <protection locked="0"/>
    </xf>
    <xf numFmtId="0" fontId="3" fillId="0" borderId="33" xfId="0" applyFont="1" applyFill="1" applyBorder="1" applyAlignment="1" applyProtection="1">
      <alignment wrapText="1"/>
      <protection locked="0"/>
    </xf>
    <xf numFmtId="4" fontId="3" fillId="0" borderId="33" xfId="0" applyNumberFormat="1" applyFont="1" applyFill="1" applyBorder="1" applyAlignment="1" applyProtection="1">
      <alignment wrapText="1"/>
      <protection locked="0"/>
    </xf>
    <xf numFmtId="4" fontId="3" fillId="0" borderId="33" xfId="0" applyNumberFormat="1" applyFont="1" applyFill="1" applyBorder="1" applyAlignment="1">
      <alignment wrapText="1"/>
    </xf>
    <xf numFmtId="0" fontId="3" fillId="0" borderId="33" xfId="0" applyFont="1" applyBorder="1" applyAlignment="1">
      <alignment vertical="center" wrapText="1"/>
    </xf>
    <xf numFmtId="4" fontId="18" fillId="0" borderId="33" xfId="0" applyNumberFormat="1" applyFont="1" applyFill="1" applyBorder="1" applyAlignment="1">
      <alignment vertical="center"/>
    </xf>
    <xf numFmtId="0" fontId="2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22" fillId="0" borderId="0" xfId="0" applyFont="1" applyAlignment="1">
      <alignment/>
    </xf>
    <xf numFmtId="0" fontId="3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12" fillId="0" borderId="0" xfId="0" applyFont="1" applyAlignment="1">
      <alignment/>
    </xf>
    <xf numFmtId="0" fontId="74" fillId="0" borderId="0" xfId="0" applyFont="1" applyAlignment="1">
      <alignment/>
    </xf>
    <xf numFmtId="14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left"/>
    </xf>
    <xf numFmtId="0" fontId="41" fillId="0" borderId="0" xfId="92">
      <alignment/>
      <protection/>
    </xf>
    <xf numFmtId="0" fontId="18" fillId="0" borderId="0" xfId="92" applyFont="1">
      <alignment/>
      <protection/>
    </xf>
    <xf numFmtId="4" fontId="41" fillId="0" borderId="0" xfId="92" applyNumberFormat="1" applyAlignment="1">
      <alignment horizontal="right"/>
      <protection/>
    </xf>
    <xf numFmtId="4" fontId="41" fillId="0" borderId="0" xfId="92" applyNumberFormat="1">
      <alignment/>
      <protection/>
    </xf>
    <xf numFmtId="0" fontId="18" fillId="0" borderId="24" xfId="92" applyFont="1" applyBorder="1" applyAlignment="1">
      <alignment horizontal="center" vertical="center" wrapText="1"/>
      <protection/>
    </xf>
    <xf numFmtId="4" fontId="18" fillId="0" borderId="24" xfId="92" applyNumberFormat="1" applyFont="1" applyBorder="1" applyAlignment="1">
      <alignment horizontal="center" vertical="center" wrapText="1"/>
      <protection/>
    </xf>
    <xf numFmtId="0" fontId="43" fillId="0" borderId="60" xfId="92" applyFont="1" applyBorder="1">
      <alignment/>
      <protection/>
    </xf>
    <xf numFmtId="4" fontId="43" fillId="0" borderId="12" xfId="92" applyNumberFormat="1" applyFont="1" applyBorder="1" applyAlignment="1">
      <alignment horizontal="right"/>
      <protection/>
    </xf>
    <xf numFmtId="4" fontId="43" fillId="0" borderId="178" xfId="92" applyNumberFormat="1" applyFont="1" applyBorder="1">
      <alignment/>
      <protection/>
    </xf>
    <xf numFmtId="0" fontId="41" fillId="0" borderId="78" xfId="92" applyBorder="1">
      <alignment/>
      <protection/>
    </xf>
    <xf numFmtId="4" fontId="41" fillId="0" borderId="123" xfId="92" applyNumberFormat="1" applyBorder="1" applyAlignment="1">
      <alignment horizontal="right"/>
      <protection/>
    </xf>
    <xf numFmtId="4" fontId="41" fillId="0" borderId="124" xfId="92" applyNumberFormat="1" applyBorder="1">
      <alignment/>
      <protection/>
    </xf>
    <xf numFmtId="0" fontId="41" fillId="0" borderId="127" xfId="92" applyBorder="1">
      <alignment/>
      <protection/>
    </xf>
    <xf numFmtId="4" fontId="41" fillId="0" borderId="45" xfId="92" applyNumberFormat="1" applyBorder="1" applyAlignment="1">
      <alignment horizontal="right"/>
      <protection/>
    </xf>
    <xf numFmtId="4" fontId="41" fillId="0" borderId="47" xfId="92" applyNumberFormat="1" applyBorder="1">
      <alignment/>
      <protection/>
    </xf>
    <xf numFmtId="0" fontId="43" fillId="0" borderId="127" xfId="92" applyFont="1" applyBorder="1">
      <alignment/>
      <protection/>
    </xf>
    <xf numFmtId="4" fontId="75" fillId="0" borderId="0" xfId="92" applyNumberFormat="1" applyFont="1">
      <alignment/>
      <protection/>
    </xf>
    <xf numFmtId="0" fontId="43" fillId="0" borderId="0" xfId="92" applyFont="1" applyAlignment="1">
      <alignment horizontal="left"/>
      <protection/>
    </xf>
    <xf numFmtId="0" fontId="41" fillId="0" borderId="0" xfId="92" applyAlignment="1">
      <alignment horizontal="left"/>
      <protection/>
    </xf>
    <xf numFmtId="4" fontId="41" fillId="0" borderId="0" xfId="92" applyNumberFormat="1" applyFont="1" applyAlignment="1">
      <alignment horizontal="right"/>
      <protection/>
    </xf>
    <xf numFmtId="0" fontId="41" fillId="0" borderId="0" xfId="92" applyFont="1">
      <alignment/>
      <protection/>
    </xf>
    <xf numFmtId="3" fontId="67" fillId="0" borderId="0" xfId="84" applyNumberFormat="1" applyFont="1" applyAlignment="1">
      <alignment horizontal="left"/>
      <protection/>
    </xf>
    <xf numFmtId="14" fontId="3" fillId="0" borderId="0" xfId="0" applyNumberFormat="1" applyFont="1" applyAlignment="1">
      <alignment horizontal="left"/>
    </xf>
    <xf numFmtId="4" fontId="41" fillId="0" borderId="0" xfId="92" applyNumberFormat="1" applyFont="1">
      <alignment/>
      <protection/>
    </xf>
    <xf numFmtId="0" fontId="0" fillId="0" borderId="19" xfId="0" applyFont="1" applyBorder="1" applyAlignment="1" applyProtection="1">
      <alignment/>
      <protection locked="0"/>
    </xf>
    <xf numFmtId="0" fontId="2" fillId="0" borderId="0" xfId="86" applyFont="1">
      <alignment/>
      <protection/>
    </xf>
    <xf numFmtId="0" fontId="0" fillId="0" borderId="0" xfId="86" applyFont="1">
      <alignment/>
      <protection/>
    </xf>
    <xf numFmtId="0" fontId="1" fillId="0" borderId="0" xfId="86" applyFont="1">
      <alignment/>
      <protection/>
    </xf>
    <xf numFmtId="3" fontId="2" fillId="0" borderId="117" xfId="86" applyNumberFormat="1" applyFont="1" applyBorder="1" applyAlignment="1">
      <alignment horizontal="center"/>
      <protection/>
    </xf>
    <xf numFmtId="4" fontId="2" fillId="0" borderId="117" xfId="86" applyNumberFormat="1" applyFont="1" applyBorder="1" applyAlignment="1">
      <alignment horizontal="center"/>
      <protection/>
    </xf>
    <xf numFmtId="0" fontId="2" fillId="0" borderId="117" xfId="86" applyFont="1" applyBorder="1">
      <alignment/>
      <protection/>
    </xf>
    <xf numFmtId="3" fontId="2" fillId="0" borderId="117" xfId="86" applyNumberFormat="1" applyFont="1" applyBorder="1" applyAlignment="1">
      <alignment horizontal="right"/>
      <protection/>
    </xf>
    <xf numFmtId="4" fontId="2" fillId="0" borderId="117" xfId="86" applyNumberFormat="1" applyFont="1" applyBorder="1" applyAlignment="1">
      <alignment horizontal="right"/>
      <protection/>
    </xf>
    <xf numFmtId="49" fontId="29" fillId="0" borderId="28" xfId="86" applyNumberFormat="1" applyFont="1" applyBorder="1" applyAlignment="1">
      <alignment horizontal="center"/>
      <protection/>
    </xf>
    <xf numFmtId="0" fontId="29" fillId="0" borderId="28" xfId="86" applyFont="1" applyBorder="1">
      <alignment/>
      <protection/>
    </xf>
    <xf numFmtId="3" fontId="29" fillId="0" borderId="28" xfId="86" applyNumberFormat="1" applyFont="1" applyBorder="1" applyAlignment="1">
      <alignment horizontal="right"/>
      <protection/>
    </xf>
    <xf numFmtId="4" fontId="29" fillId="0" borderId="28" xfId="86" applyNumberFormat="1" applyFont="1" applyBorder="1" applyAlignment="1">
      <alignment horizontal="right"/>
      <protection/>
    </xf>
    <xf numFmtId="0" fontId="2" fillId="0" borderId="33" xfId="86" applyFont="1" applyBorder="1">
      <alignment/>
      <protection/>
    </xf>
    <xf numFmtId="3" fontId="2" fillId="0" borderId="33" xfId="86" applyNumberFormat="1" applyFont="1" applyBorder="1" applyAlignment="1">
      <alignment horizontal="right"/>
      <protection/>
    </xf>
    <xf numFmtId="4" fontId="2" fillId="0" borderId="33" xfId="86" applyNumberFormat="1" applyFont="1" applyBorder="1" applyAlignment="1">
      <alignment horizontal="right"/>
      <protection/>
    </xf>
    <xf numFmtId="0" fontId="2" fillId="0" borderId="28" xfId="86" applyFont="1" applyBorder="1">
      <alignment/>
      <protection/>
    </xf>
    <xf numFmtId="3" fontId="2" fillId="0" borderId="28" xfId="86" applyNumberFormat="1" applyFont="1" applyBorder="1" applyAlignment="1">
      <alignment horizontal="right"/>
      <protection/>
    </xf>
    <xf numFmtId="4" fontId="2" fillId="0" borderId="28" xfId="86" applyNumberFormat="1" applyFont="1" applyBorder="1" applyAlignment="1">
      <alignment horizontal="right"/>
      <protection/>
    </xf>
    <xf numFmtId="49" fontId="76" fillId="0" borderId="28" xfId="86" applyNumberFormat="1" applyFont="1" applyBorder="1" applyAlignment="1">
      <alignment horizontal="center"/>
      <protection/>
    </xf>
    <xf numFmtId="0" fontId="76" fillId="0" borderId="28" xfId="86" applyFont="1" applyBorder="1">
      <alignment/>
      <protection/>
    </xf>
    <xf numFmtId="3" fontId="76" fillId="0" borderId="28" xfId="86" applyNumberFormat="1" applyFont="1" applyBorder="1" applyAlignment="1">
      <alignment horizontal="right"/>
      <protection/>
    </xf>
    <xf numFmtId="4" fontId="76" fillId="0" borderId="28" xfId="86" applyNumberFormat="1" applyFont="1" applyBorder="1" applyAlignment="1">
      <alignment horizontal="right"/>
      <protection/>
    </xf>
    <xf numFmtId="0" fontId="0" fillId="0" borderId="28" xfId="86" applyFont="1" applyBorder="1">
      <alignment/>
      <protection/>
    </xf>
    <xf numFmtId="3" fontId="0" fillId="0" borderId="28" xfId="86" applyNumberFormat="1" applyFont="1" applyBorder="1" applyAlignment="1">
      <alignment horizontal="right"/>
      <protection/>
    </xf>
    <xf numFmtId="4" fontId="0" fillId="0" borderId="28" xfId="86" applyNumberFormat="1" applyFont="1" applyBorder="1" applyAlignment="1">
      <alignment horizontal="right"/>
      <protection/>
    </xf>
    <xf numFmtId="0" fontId="0" fillId="0" borderId="28" xfId="86" applyFont="1" applyFill="1" applyBorder="1">
      <alignment/>
      <protection/>
    </xf>
    <xf numFmtId="0" fontId="0" fillId="0" borderId="34" xfId="86" applyFont="1" applyBorder="1">
      <alignment/>
      <protection/>
    </xf>
    <xf numFmtId="3" fontId="0" fillId="0" borderId="34" xfId="86" applyNumberFormat="1" applyFont="1" applyBorder="1" applyAlignment="1">
      <alignment horizontal="right"/>
      <protection/>
    </xf>
    <xf numFmtId="4" fontId="0" fillId="0" borderId="34" xfId="86" applyNumberFormat="1" applyFont="1" applyBorder="1" applyAlignment="1">
      <alignment horizontal="right"/>
      <protection/>
    </xf>
    <xf numFmtId="0" fontId="38" fillId="0" borderId="28" xfId="86" applyFont="1" applyBorder="1">
      <alignment/>
      <protection/>
    </xf>
    <xf numFmtId="3" fontId="38" fillId="0" borderId="28" xfId="86" applyNumberFormat="1" applyFont="1" applyBorder="1" applyAlignment="1">
      <alignment horizontal="right"/>
      <protection/>
    </xf>
    <xf numFmtId="4" fontId="38" fillId="0" borderId="28" xfId="86" applyNumberFormat="1" applyFont="1" applyBorder="1" applyAlignment="1">
      <alignment horizontal="right"/>
      <protection/>
    </xf>
    <xf numFmtId="0" fontId="1" fillId="0" borderId="28" xfId="86" applyFont="1" applyBorder="1">
      <alignment/>
      <protection/>
    </xf>
    <xf numFmtId="3" fontId="0" fillId="0" borderId="0" xfId="86" applyNumberFormat="1" applyFont="1" applyAlignment="1">
      <alignment horizontal="right"/>
      <protection/>
    </xf>
    <xf numFmtId="4" fontId="0" fillId="0" borderId="0" xfId="86" applyNumberFormat="1" applyFont="1" applyAlignment="1">
      <alignment horizontal="right"/>
      <protection/>
    </xf>
    <xf numFmtId="0" fontId="2" fillId="0" borderId="175" xfId="86" applyFont="1" applyBorder="1">
      <alignment/>
      <protection/>
    </xf>
    <xf numFmtId="3" fontId="2" fillId="0" borderId="175" xfId="86" applyNumberFormat="1" applyFont="1" applyBorder="1" applyAlignment="1">
      <alignment horizontal="right"/>
      <protection/>
    </xf>
    <xf numFmtId="4" fontId="2" fillId="0" borderId="175" xfId="86" applyNumberFormat="1" applyFont="1" applyBorder="1" applyAlignment="1">
      <alignment horizontal="right"/>
      <protection/>
    </xf>
    <xf numFmtId="4" fontId="77" fillId="0" borderId="0" xfId="86" applyNumberFormat="1" applyFont="1" applyAlignment="1">
      <alignment horizontal="right"/>
      <protection/>
    </xf>
    <xf numFmtId="0" fontId="18" fillId="0" borderId="0" xfId="89" applyFont="1">
      <alignment/>
      <protection/>
    </xf>
    <xf numFmtId="0" fontId="41" fillId="0" borderId="0" xfId="89">
      <alignment/>
      <protection/>
    </xf>
    <xf numFmtId="0" fontId="78" fillId="0" borderId="0" xfId="89" applyFont="1">
      <alignment/>
      <protection/>
    </xf>
    <xf numFmtId="0" fontId="41" fillId="0" borderId="117" xfId="89" applyBorder="1" applyAlignment="1">
      <alignment horizontal="center"/>
      <protection/>
    </xf>
    <xf numFmtId="14" fontId="41" fillId="0" borderId="28" xfId="89" applyNumberFormat="1" applyBorder="1" applyAlignment="1">
      <alignment horizontal="center"/>
      <protection/>
    </xf>
    <xf numFmtId="0" fontId="41" fillId="0" borderId="28" xfId="89" applyBorder="1" applyAlignment="1">
      <alignment horizontal="center"/>
      <protection/>
    </xf>
    <xf numFmtId="0" fontId="43" fillId="0" borderId="117" xfId="89" applyFont="1" applyBorder="1" applyAlignment="1">
      <alignment horizontal="center"/>
      <protection/>
    </xf>
    <xf numFmtId="3" fontId="43" fillId="0" borderId="117" xfId="89" applyNumberFormat="1" applyFont="1" applyBorder="1" applyAlignment="1">
      <alignment horizontal="right"/>
      <protection/>
    </xf>
    <xf numFmtId="4" fontId="43" fillId="0" borderId="117" xfId="89" applyNumberFormat="1" applyFont="1" applyBorder="1" applyAlignment="1">
      <alignment horizontal="right"/>
      <protection/>
    </xf>
    <xf numFmtId="0" fontId="43" fillId="0" borderId="117" xfId="89" applyFont="1" applyBorder="1" applyAlignment="1">
      <alignment horizontal="right"/>
      <protection/>
    </xf>
    <xf numFmtId="0" fontId="41" fillId="0" borderId="117" xfId="89" applyBorder="1">
      <alignment/>
      <protection/>
    </xf>
    <xf numFmtId="3" fontId="41" fillId="0" borderId="117" xfId="89" applyNumberFormat="1" applyBorder="1" applyAlignment="1">
      <alignment horizontal="right"/>
      <protection/>
    </xf>
    <xf numFmtId="4" fontId="41" fillId="0" borderId="117" xfId="89" applyNumberFormat="1" applyBorder="1" applyAlignment="1">
      <alignment horizontal="right"/>
      <protection/>
    </xf>
    <xf numFmtId="0" fontId="41" fillId="0" borderId="117" xfId="89" applyBorder="1" applyAlignment="1">
      <alignment horizontal="right"/>
      <protection/>
    </xf>
    <xf numFmtId="0" fontId="43" fillId="0" borderId="28" xfId="89" applyFont="1" applyBorder="1">
      <alignment/>
      <protection/>
    </xf>
    <xf numFmtId="3" fontId="43" fillId="0" borderId="28" xfId="89" applyNumberFormat="1" applyFont="1" applyBorder="1" applyAlignment="1">
      <alignment horizontal="right"/>
      <protection/>
    </xf>
    <xf numFmtId="4" fontId="43" fillId="0" borderId="28" xfId="89" applyNumberFormat="1" applyFont="1" applyBorder="1" applyAlignment="1">
      <alignment horizontal="right"/>
      <protection/>
    </xf>
    <xf numFmtId="0" fontId="43" fillId="0" borderId="28" xfId="89" applyFont="1" applyBorder="1" applyAlignment="1">
      <alignment horizontal="right"/>
      <protection/>
    </xf>
    <xf numFmtId="0" fontId="79" fillId="23" borderId="28" xfId="89" applyFont="1" applyFill="1" applyBorder="1">
      <alignment/>
      <protection/>
    </xf>
    <xf numFmtId="3" fontId="79" fillId="23" borderId="28" xfId="89" applyNumberFormat="1" applyFont="1" applyFill="1" applyBorder="1" applyAlignment="1">
      <alignment horizontal="right"/>
      <protection/>
    </xf>
    <xf numFmtId="4" fontId="79" fillId="23" borderId="28" xfId="89" applyNumberFormat="1" applyFont="1" applyFill="1" applyBorder="1" applyAlignment="1">
      <alignment horizontal="right"/>
      <protection/>
    </xf>
    <xf numFmtId="0" fontId="79" fillId="23" borderId="28" xfId="89" applyFont="1" applyFill="1" applyBorder="1" applyAlignment="1">
      <alignment horizontal="right"/>
      <protection/>
    </xf>
    <xf numFmtId="0" fontId="41" fillId="0" borderId="28" xfId="89" applyBorder="1">
      <alignment/>
      <protection/>
    </xf>
    <xf numFmtId="3" fontId="41" fillId="0" borderId="28" xfId="89" applyNumberFormat="1" applyBorder="1" applyAlignment="1">
      <alignment horizontal="right"/>
      <protection/>
    </xf>
    <xf numFmtId="4" fontId="41" fillId="0" borderId="28" xfId="89" applyNumberFormat="1" applyBorder="1" applyAlignment="1">
      <alignment horizontal="right"/>
      <protection/>
    </xf>
    <xf numFmtId="0" fontId="41" fillId="0" borderId="28" xfId="89" applyBorder="1" applyAlignment="1">
      <alignment horizontal="right"/>
      <protection/>
    </xf>
    <xf numFmtId="0" fontId="43" fillId="0" borderId="117" xfId="89" applyFont="1" applyBorder="1">
      <alignment/>
      <protection/>
    </xf>
    <xf numFmtId="0" fontId="43" fillId="0" borderId="24" xfId="89" applyFont="1" applyBorder="1">
      <alignment/>
      <protection/>
    </xf>
    <xf numFmtId="3" fontId="43" fillId="0" borderId="24" xfId="89" applyNumberFormat="1" applyFont="1" applyBorder="1" applyAlignment="1">
      <alignment horizontal="right"/>
      <protection/>
    </xf>
    <xf numFmtId="4" fontId="43" fillId="0" borderId="24" xfId="89" applyNumberFormat="1" applyFont="1" applyBorder="1" applyAlignment="1">
      <alignment horizontal="right"/>
      <protection/>
    </xf>
    <xf numFmtId="0" fontId="43" fillId="0" borderId="24" xfId="89" applyFont="1" applyBorder="1" applyAlignment="1">
      <alignment horizontal="right"/>
      <protection/>
    </xf>
    <xf numFmtId="0" fontId="41" fillId="0" borderId="24" xfId="89" applyBorder="1">
      <alignment/>
      <protection/>
    </xf>
    <xf numFmtId="3" fontId="41" fillId="0" borderId="24" xfId="89" applyNumberFormat="1" applyBorder="1" applyAlignment="1">
      <alignment horizontal="right"/>
      <protection/>
    </xf>
    <xf numFmtId="4" fontId="41" fillId="0" borderId="24" xfId="89" applyNumberFormat="1" applyBorder="1" applyAlignment="1">
      <alignment horizontal="right"/>
      <protection/>
    </xf>
    <xf numFmtId="0" fontId="41" fillId="0" borderId="24" xfId="89" applyBorder="1" applyAlignment="1">
      <alignment horizontal="right"/>
      <protection/>
    </xf>
    <xf numFmtId="0" fontId="80" fillId="0" borderId="0" xfId="89" applyFont="1" applyAlignment="1">
      <alignment horizontal="right"/>
      <protection/>
    </xf>
    <xf numFmtId="0" fontId="2" fillId="0" borderId="0" xfId="85" applyFont="1">
      <alignment/>
      <protection/>
    </xf>
    <xf numFmtId="0" fontId="0" fillId="0" borderId="0" xfId="85">
      <alignment/>
      <protection/>
    </xf>
    <xf numFmtId="0" fontId="2" fillId="0" borderId="11" xfId="85" applyFont="1" applyBorder="1" applyAlignment="1">
      <alignment horizontal="center"/>
      <protection/>
    </xf>
    <xf numFmtId="0" fontId="2" fillId="0" borderId="177" xfId="85" applyFont="1" applyBorder="1" applyAlignment="1">
      <alignment horizontal="center"/>
      <protection/>
    </xf>
    <xf numFmtId="0" fontId="0" fillId="0" borderId="117" xfId="85" applyBorder="1">
      <alignment/>
      <protection/>
    </xf>
    <xf numFmtId="0" fontId="0" fillId="0" borderId="38" xfId="85" applyBorder="1">
      <alignment/>
      <protection/>
    </xf>
    <xf numFmtId="3" fontId="0" fillId="0" borderId="16" xfId="85" applyNumberFormat="1" applyBorder="1">
      <alignment/>
      <protection/>
    </xf>
    <xf numFmtId="4" fontId="0" fillId="0" borderId="18" xfId="85" applyNumberFormat="1" applyBorder="1">
      <alignment/>
      <protection/>
    </xf>
    <xf numFmtId="49" fontId="76" fillId="0" borderId="28" xfId="85" applyNumberFormat="1" applyFont="1" applyBorder="1" applyAlignment="1">
      <alignment horizontal="center"/>
      <protection/>
    </xf>
    <xf numFmtId="0" fontId="76" fillId="0" borderId="0" xfId="85" applyFont="1" applyBorder="1">
      <alignment/>
      <protection/>
    </xf>
    <xf numFmtId="3" fontId="76" fillId="0" borderId="19" xfId="85" applyNumberFormat="1" applyFont="1" applyBorder="1">
      <alignment/>
      <protection/>
    </xf>
    <xf numFmtId="4" fontId="76" fillId="0" borderId="21" xfId="85" applyNumberFormat="1" applyFont="1" applyBorder="1">
      <alignment/>
      <protection/>
    </xf>
    <xf numFmtId="0" fontId="0" fillId="0" borderId="28" xfId="85" applyBorder="1">
      <alignment/>
      <protection/>
    </xf>
    <xf numFmtId="0" fontId="0" fillId="0" borderId="0" xfId="85" applyBorder="1">
      <alignment/>
      <protection/>
    </xf>
    <xf numFmtId="3" fontId="0" fillId="0" borderId="19" xfId="85" applyNumberFormat="1" applyBorder="1">
      <alignment/>
      <protection/>
    </xf>
    <xf numFmtId="4" fontId="0" fillId="0" borderId="21" xfId="85" applyNumberFormat="1" applyBorder="1">
      <alignment/>
      <protection/>
    </xf>
    <xf numFmtId="0" fontId="0" fillId="0" borderId="155" xfId="85" applyBorder="1">
      <alignment/>
      <protection/>
    </xf>
    <xf numFmtId="0" fontId="0" fillId="0" borderId="34" xfId="85" applyBorder="1">
      <alignment/>
      <protection/>
    </xf>
    <xf numFmtId="0" fontId="0" fillId="0" borderId="75" xfId="85" applyBorder="1">
      <alignment/>
      <protection/>
    </xf>
    <xf numFmtId="0" fontId="0" fillId="0" borderId="69" xfId="85" applyBorder="1">
      <alignment/>
      <protection/>
    </xf>
    <xf numFmtId="3" fontId="0" fillId="0" borderId="60" xfId="85" applyNumberFormat="1" applyBorder="1">
      <alignment/>
      <protection/>
    </xf>
    <xf numFmtId="4" fontId="0" fillId="0" borderId="178" xfId="85" applyNumberFormat="1" applyBorder="1">
      <alignment/>
      <protection/>
    </xf>
    <xf numFmtId="0" fontId="0" fillId="0" borderId="175" xfId="85" applyBorder="1">
      <alignment/>
      <protection/>
    </xf>
    <xf numFmtId="0" fontId="0" fillId="0" borderId="81" xfId="85" applyBorder="1">
      <alignment/>
      <protection/>
    </xf>
    <xf numFmtId="3" fontId="0" fillId="0" borderId="179" xfId="85" applyNumberFormat="1" applyBorder="1">
      <alignment/>
      <protection/>
    </xf>
    <xf numFmtId="4" fontId="0" fillId="0" borderId="51" xfId="85" applyNumberFormat="1" applyBorder="1">
      <alignment/>
      <protection/>
    </xf>
    <xf numFmtId="0" fontId="1" fillId="0" borderId="0" xfId="85" applyFont="1" applyBorder="1">
      <alignment/>
      <protection/>
    </xf>
    <xf numFmtId="0" fontId="1" fillId="0" borderId="69" xfId="85" applyFont="1" applyBorder="1">
      <alignment/>
      <protection/>
    </xf>
    <xf numFmtId="0" fontId="0" fillId="0" borderId="33" xfId="85" applyBorder="1">
      <alignment/>
      <protection/>
    </xf>
    <xf numFmtId="0" fontId="0" fillId="0" borderId="10" xfId="85" applyBorder="1">
      <alignment/>
      <protection/>
    </xf>
    <xf numFmtId="3" fontId="0" fillId="0" borderId="22" xfId="85" applyNumberFormat="1" applyBorder="1">
      <alignment/>
      <protection/>
    </xf>
    <xf numFmtId="4" fontId="0" fillId="0" borderId="120" xfId="85" applyNumberFormat="1" applyBorder="1">
      <alignment/>
      <protection/>
    </xf>
    <xf numFmtId="0" fontId="81" fillId="0" borderId="0" xfId="85" applyFont="1" applyAlignment="1">
      <alignment horizontal="right"/>
      <protection/>
    </xf>
    <xf numFmtId="0" fontId="0" fillId="0" borderId="0" xfId="85" applyFont="1">
      <alignment/>
      <protection/>
    </xf>
    <xf numFmtId="0" fontId="2" fillId="0" borderId="0" xfId="87" applyFont="1">
      <alignment/>
      <protection/>
    </xf>
    <xf numFmtId="0" fontId="0" fillId="0" borderId="0" xfId="87">
      <alignment/>
      <protection/>
    </xf>
    <xf numFmtId="0" fontId="2" fillId="0" borderId="11" xfId="87" applyFont="1" applyBorder="1" applyAlignment="1">
      <alignment horizontal="center"/>
      <protection/>
    </xf>
    <xf numFmtId="0" fontId="2" fillId="0" borderId="177" xfId="87" applyFont="1" applyBorder="1" applyAlignment="1">
      <alignment horizontal="center"/>
      <protection/>
    </xf>
    <xf numFmtId="0" fontId="0" fillId="0" borderId="117" xfId="87" applyBorder="1">
      <alignment/>
      <protection/>
    </xf>
    <xf numFmtId="0" fontId="0" fillId="0" borderId="38" xfId="87" applyBorder="1">
      <alignment/>
      <protection/>
    </xf>
    <xf numFmtId="3" fontId="0" fillId="0" borderId="16" xfId="87" applyNumberFormat="1" applyBorder="1">
      <alignment/>
      <protection/>
    </xf>
    <xf numFmtId="4" fontId="0" fillId="0" borderId="18" xfId="87" applyNumberFormat="1" applyBorder="1">
      <alignment/>
      <protection/>
    </xf>
    <xf numFmtId="49" fontId="76" fillId="0" borderId="28" xfId="87" applyNumberFormat="1" applyFont="1" applyBorder="1" applyAlignment="1">
      <alignment horizontal="center"/>
      <protection/>
    </xf>
    <xf numFmtId="0" fontId="76" fillId="0" borderId="0" xfId="87" applyFont="1" applyBorder="1">
      <alignment/>
      <protection/>
    </xf>
    <xf numFmtId="3" fontId="76" fillId="0" borderId="19" xfId="87" applyNumberFormat="1" applyFont="1" applyBorder="1">
      <alignment/>
      <protection/>
    </xf>
    <xf numFmtId="4" fontId="76" fillId="0" borderId="21" xfId="87" applyNumberFormat="1" applyFont="1" applyBorder="1">
      <alignment/>
      <protection/>
    </xf>
    <xf numFmtId="0" fontId="0" fillId="0" borderId="28" xfId="87" applyBorder="1">
      <alignment/>
      <protection/>
    </xf>
    <xf numFmtId="0" fontId="0" fillId="0" borderId="0" xfId="87" applyBorder="1">
      <alignment/>
      <protection/>
    </xf>
    <xf numFmtId="3" fontId="0" fillId="0" borderId="19" xfId="87" applyNumberFormat="1" applyBorder="1">
      <alignment/>
      <protection/>
    </xf>
    <xf numFmtId="4" fontId="0" fillId="0" borderId="21" xfId="87" applyNumberFormat="1" applyBorder="1">
      <alignment/>
      <protection/>
    </xf>
    <xf numFmtId="0" fontId="0" fillId="0" borderId="155" xfId="87" applyBorder="1">
      <alignment/>
      <protection/>
    </xf>
    <xf numFmtId="0" fontId="0" fillId="0" borderId="34" xfId="87" applyBorder="1">
      <alignment/>
      <protection/>
    </xf>
    <xf numFmtId="0" fontId="0" fillId="0" borderId="75" xfId="87" applyBorder="1">
      <alignment/>
      <protection/>
    </xf>
    <xf numFmtId="0" fontId="0" fillId="0" borderId="69" xfId="87" applyBorder="1">
      <alignment/>
      <protection/>
    </xf>
    <xf numFmtId="3" fontId="0" fillId="0" borderId="60" xfId="87" applyNumberFormat="1" applyBorder="1">
      <alignment/>
      <protection/>
    </xf>
    <xf numFmtId="4" fontId="0" fillId="0" borderId="178" xfId="87" applyNumberFormat="1" applyBorder="1">
      <alignment/>
      <protection/>
    </xf>
    <xf numFmtId="0" fontId="0" fillId="0" borderId="175" xfId="87" applyBorder="1">
      <alignment/>
      <protection/>
    </xf>
    <xf numFmtId="0" fontId="0" fillId="0" borderId="81" xfId="87" applyBorder="1">
      <alignment/>
      <protection/>
    </xf>
    <xf numFmtId="3" fontId="0" fillId="0" borderId="179" xfId="87" applyNumberFormat="1" applyBorder="1">
      <alignment/>
      <protection/>
    </xf>
    <xf numFmtId="4" fontId="0" fillId="0" borderId="51" xfId="87" applyNumberFormat="1" applyBorder="1">
      <alignment/>
      <protection/>
    </xf>
    <xf numFmtId="0" fontId="1" fillId="0" borderId="0" xfId="87" applyFont="1" applyBorder="1">
      <alignment/>
      <protection/>
    </xf>
    <xf numFmtId="0" fontId="1" fillId="0" borderId="69" xfId="87" applyFont="1" applyBorder="1">
      <alignment/>
      <protection/>
    </xf>
    <xf numFmtId="0" fontId="0" fillId="0" borderId="33" xfId="87" applyBorder="1">
      <alignment/>
      <protection/>
    </xf>
    <xf numFmtId="0" fontId="0" fillId="0" borderId="10" xfId="87" applyBorder="1">
      <alignment/>
      <protection/>
    </xf>
    <xf numFmtId="3" fontId="0" fillId="0" borderId="22" xfId="87" applyNumberFormat="1" applyBorder="1">
      <alignment/>
      <protection/>
    </xf>
    <xf numFmtId="4" fontId="0" fillId="0" borderId="120" xfId="87" applyNumberFormat="1" applyBorder="1">
      <alignment/>
      <protection/>
    </xf>
    <xf numFmtId="0" fontId="81" fillId="0" borderId="0" xfId="87" applyFont="1" applyAlignment="1">
      <alignment horizontal="right"/>
      <protection/>
    </xf>
    <xf numFmtId="0" fontId="0" fillId="0" borderId="0" xfId="87" applyFont="1">
      <alignment/>
      <protection/>
    </xf>
    <xf numFmtId="0" fontId="8" fillId="0" borderId="0" xfId="85" applyFont="1">
      <alignment/>
      <protection/>
    </xf>
    <xf numFmtId="0" fontId="2" fillId="0" borderId="11" xfId="85" applyFont="1" applyBorder="1" applyAlignment="1">
      <alignment horizontal="center"/>
      <protection/>
    </xf>
    <xf numFmtId="0" fontId="2" fillId="0" borderId="15" xfId="85" applyFont="1" applyBorder="1" applyAlignment="1">
      <alignment horizontal="center"/>
      <protection/>
    </xf>
    <xf numFmtId="0" fontId="34" fillId="0" borderId="0" xfId="85" applyFont="1" applyBorder="1">
      <alignment/>
      <protection/>
    </xf>
    <xf numFmtId="3" fontId="34" fillId="0" borderId="19" xfId="85" applyNumberFormat="1" applyFont="1" applyBorder="1">
      <alignment/>
      <protection/>
    </xf>
    <xf numFmtId="4" fontId="34" fillId="0" borderId="21" xfId="85" applyNumberFormat="1" applyFont="1" applyBorder="1">
      <alignment/>
      <protection/>
    </xf>
    <xf numFmtId="0" fontId="1" fillId="0" borderId="0" xfId="85" applyFont="1" applyBorder="1">
      <alignment/>
      <protection/>
    </xf>
    <xf numFmtId="0" fontId="1" fillId="0" borderId="69" xfId="85" applyFont="1" applyBorder="1">
      <alignment/>
      <protection/>
    </xf>
    <xf numFmtId="3" fontId="0" fillId="0" borderId="0" xfId="85" applyNumberFormat="1">
      <alignment/>
      <protection/>
    </xf>
    <xf numFmtId="4" fontId="81" fillId="0" borderId="0" xfId="85" applyNumberFormat="1" applyFont="1" applyAlignment="1">
      <alignment horizontal="right"/>
      <protection/>
    </xf>
    <xf numFmtId="0" fontId="8" fillId="0" borderId="0" xfId="85" applyFont="1">
      <alignment/>
      <protection/>
    </xf>
    <xf numFmtId="0" fontId="41" fillId="0" borderId="0" xfId="91">
      <alignment/>
      <protection/>
    </xf>
    <xf numFmtId="0" fontId="41" fillId="0" borderId="117" xfId="91" applyBorder="1" applyAlignment="1">
      <alignment horizontal="center"/>
      <protection/>
    </xf>
    <xf numFmtId="0" fontId="41" fillId="0" borderId="33" xfId="91" applyBorder="1" applyAlignment="1">
      <alignment horizontal="center"/>
      <protection/>
    </xf>
    <xf numFmtId="0" fontId="41" fillId="0" borderId="28" xfId="91" applyBorder="1">
      <alignment/>
      <protection/>
    </xf>
    <xf numFmtId="4" fontId="41" fillId="0" borderId="28" xfId="91" applyNumberFormat="1" applyBorder="1">
      <alignment/>
      <protection/>
    </xf>
    <xf numFmtId="0" fontId="41" fillId="0" borderId="33" xfId="91" applyBorder="1">
      <alignment/>
      <protection/>
    </xf>
    <xf numFmtId="4" fontId="41" fillId="0" borderId="33" xfId="91" applyNumberFormat="1" applyBorder="1">
      <alignment/>
      <protection/>
    </xf>
    <xf numFmtId="0" fontId="0" fillId="0" borderId="0" xfId="91" applyFont="1" applyAlignment="1">
      <alignment horizontal="left"/>
      <protection/>
    </xf>
    <xf numFmtId="0" fontId="2" fillId="0" borderId="0" xfId="91" applyFont="1" applyAlignment="1">
      <alignment horizontal="left"/>
      <protection/>
    </xf>
    <xf numFmtId="0" fontId="41" fillId="0" borderId="0" xfId="91" applyAlignment="1">
      <alignment horizontal="center"/>
      <protection/>
    </xf>
    <xf numFmtId="0" fontId="41" fillId="0" borderId="0" xfId="91" applyBorder="1" applyAlignment="1">
      <alignment/>
      <protection/>
    </xf>
    <xf numFmtId="0" fontId="41" fillId="0" borderId="116" xfId="91" applyBorder="1" applyAlignment="1">
      <alignment horizontal="center"/>
      <protection/>
    </xf>
    <xf numFmtId="0" fontId="41" fillId="0" borderId="28" xfId="91" applyBorder="1" applyAlignment="1">
      <alignment horizontal="center"/>
      <protection/>
    </xf>
    <xf numFmtId="0" fontId="41" fillId="0" borderId="26" xfId="91" applyBorder="1" applyAlignment="1">
      <alignment horizontal="center"/>
      <protection/>
    </xf>
    <xf numFmtId="0" fontId="41" fillId="0" borderId="126" xfId="91" applyBorder="1" applyAlignment="1">
      <alignment horizontal="center"/>
      <protection/>
    </xf>
    <xf numFmtId="0" fontId="2" fillId="0" borderId="28" xfId="91" applyFont="1" applyBorder="1" applyAlignment="1">
      <alignment horizontal="left"/>
      <protection/>
    </xf>
    <xf numFmtId="0" fontId="41" fillId="0" borderId="0" xfId="91" applyBorder="1" applyAlignment="1">
      <alignment horizontal="center"/>
      <protection/>
    </xf>
    <xf numFmtId="172" fontId="41" fillId="0" borderId="28" xfId="91" applyNumberFormat="1" applyBorder="1" applyAlignment="1">
      <alignment horizontal="right"/>
      <protection/>
    </xf>
    <xf numFmtId="172" fontId="41" fillId="0" borderId="0" xfId="91" applyNumberFormat="1" applyBorder="1" applyAlignment="1">
      <alignment horizontal="right"/>
      <protection/>
    </xf>
    <xf numFmtId="0" fontId="41" fillId="0" borderId="28" xfId="91" applyBorder="1" applyAlignment="1">
      <alignment horizontal="right"/>
      <protection/>
    </xf>
    <xf numFmtId="0" fontId="41" fillId="0" borderId="0" xfId="91" applyBorder="1" applyAlignment="1">
      <alignment horizontal="right"/>
      <protection/>
    </xf>
    <xf numFmtId="4" fontId="41" fillId="0" borderId="121" xfId="91" applyNumberFormat="1" applyFill="1" applyBorder="1" applyAlignment="1">
      <alignment horizontal="center"/>
      <protection/>
    </xf>
    <xf numFmtId="3" fontId="41" fillId="4" borderId="36" xfId="91" applyNumberFormat="1" applyFill="1" applyBorder="1" applyAlignment="1">
      <alignment horizontal="right"/>
      <protection/>
    </xf>
    <xf numFmtId="3" fontId="41" fillId="4" borderId="121" xfId="91" applyNumberFormat="1" applyFill="1" applyBorder="1" applyAlignment="1">
      <alignment horizontal="right"/>
      <protection/>
    </xf>
    <xf numFmtId="3" fontId="41" fillId="0" borderId="36" xfId="91" applyNumberFormat="1" applyFill="1" applyBorder="1" applyAlignment="1">
      <alignment horizontal="center"/>
      <protection/>
    </xf>
    <xf numFmtId="0" fontId="41" fillId="0" borderId="36" xfId="91" applyBorder="1">
      <alignment/>
      <protection/>
    </xf>
    <xf numFmtId="0" fontId="41" fillId="0" borderId="36" xfId="91" applyBorder="1" applyAlignment="1">
      <alignment horizontal="center"/>
      <protection/>
    </xf>
    <xf numFmtId="172" fontId="41" fillId="0" borderId="121" xfId="91" applyNumberFormat="1" applyBorder="1">
      <alignment/>
      <protection/>
    </xf>
    <xf numFmtId="172" fontId="41" fillId="0" borderId="36" xfId="91" applyNumberFormat="1" applyBorder="1" applyAlignment="1">
      <alignment horizontal="center"/>
      <protection/>
    </xf>
    <xf numFmtId="172" fontId="41" fillId="0" borderId="121" xfId="91" applyNumberFormat="1" applyBorder="1" applyAlignment="1">
      <alignment horizontal="center"/>
      <protection/>
    </xf>
    <xf numFmtId="4" fontId="41" fillId="0" borderId="36" xfId="91" applyNumberFormat="1" applyBorder="1" applyAlignment="1">
      <alignment horizontal="center"/>
      <protection/>
    </xf>
    <xf numFmtId="4" fontId="41" fillId="0" borderId="121" xfId="91" applyNumberFormat="1" applyBorder="1" applyAlignment="1">
      <alignment horizontal="center"/>
      <protection/>
    </xf>
    <xf numFmtId="4" fontId="41" fillId="0" borderId="36" xfId="91" applyNumberFormat="1" applyBorder="1">
      <alignment/>
      <protection/>
    </xf>
    <xf numFmtId="4" fontId="41" fillId="4" borderId="121" xfId="91" applyNumberFormat="1" applyFill="1" applyBorder="1" applyAlignment="1">
      <alignment horizontal="center"/>
      <protection/>
    </xf>
    <xf numFmtId="3" fontId="41" fillId="4" borderId="36" xfId="91" applyNumberFormat="1" applyFill="1" applyBorder="1" applyAlignment="1">
      <alignment horizontal="center"/>
      <protection/>
    </xf>
    <xf numFmtId="3" fontId="41" fillId="4" borderId="121" xfId="91" applyNumberFormat="1" applyFill="1" applyBorder="1" applyAlignment="1">
      <alignment horizontal="center"/>
      <protection/>
    </xf>
    <xf numFmtId="4" fontId="41" fillId="0" borderId="0" xfId="91" applyNumberFormat="1" applyBorder="1">
      <alignment/>
      <protection/>
    </xf>
    <xf numFmtId="3" fontId="41" fillId="0" borderId="28" xfId="91" applyNumberFormat="1" applyBorder="1" applyAlignment="1">
      <alignment horizontal="right"/>
      <protection/>
    </xf>
    <xf numFmtId="3" fontId="41" fillId="0" borderId="0" xfId="91" applyNumberFormat="1" applyBorder="1" applyAlignment="1">
      <alignment horizontal="right"/>
      <protection/>
    </xf>
    <xf numFmtId="4" fontId="41" fillId="0" borderId="10" xfId="91" applyNumberFormat="1" applyBorder="1">
      <alignment/>
      <protection/>
    </xf>
    <xf numFmtId="3" fontId="41" fillId="0" borderId="33" xfId="91" applyNumberFormat="1" applyBorder="1" applyAlignment="1">
      <alignment horizontal="right"/>
      <protection/>
    </xf>
    <xf numFmtId="3" fontId="41" fillId="0" borderId="10" xfId="91" applyNumberFormat="1" applyBorder="1" applyAlignment="1">
      <alignment horizontal="right"/>
      <protection/>
    </xf>
    <xf numFmtId="0" fontId="41" fillId="4" borderId="117" xfId="91" applyFill="1" applyBorder="1">
      <alignment/>
      <protection/>
    </xf>
    <xf numFmtId="0" fontId="41" fillId="4" borderId="117" xfId="91" applyFill="1" applyBorder="1" applyAlignment="1">
      <alignment horizontal="center"/>
      <protection/>
    </xf>
    <xf numFmtId="4" fontId="41" fillId="4" borderId="117" xfId="91" applyNumberFormat="1" applyFill="1" applyBorder="1">
      <alignment/>
      <protection/>
    </xf>
    <xf numFmtId="3" fontId="41" fillId="4" borderId="117" xfId="91" applyNumberFormat="1" applyFill="1" applyBorder="1" applyAlignment="1">
      <alignment horizontal="right"/>
      <protection/>
    </xf>
    <xf numFmtId="0" fontId="41" fillId="4" borderId="28" xfId="91" applyFill="1" applyBorder="1" applyAlignment="1">
      <alignment horizontal="left"/>
      <protection/>
    </xf>
    <xf numFmtId="0" fontId="41" fillId="4" borderId="28" xfId="91" applyFill="1" applyBorder="1" applyAlignment="1">
      <alignment horizontal="center"/>
      <protection/>
    </xf>
    <xf numFmtId="172" fontId="41" fillId="4" borderId="28" xfId="91" applyNumberFormat="1" applyFill="1" applyBorder="1">
      <alignment/>
      <protection/>
    </xf>
    <xf numFmtId="4" fontId="41" fillId="4" borderId="28" xfId="91" applyNumberFormat="1" applyFill="1" applyBorder="1">
      <alignment/>
      <protection/>
    </xf>
    <xf numFmtId="3" fontId="41" fillId="4" borderId="28" xfId="91" applyNumberFormat="1" applyFill="1" applyBorder="1" applyAlignment="1">
      <alignment horizontal="right"/>
      <protection/>
    </xf>
    <xf numFmtId="0" fontId="41" fillId="4" borderId="33" xfId="91" applyFill="1" applyBorder="1">
      <alignment/>
      <protection/>
    </xf>
    <xf numFmtId="0" fontId="41" fillId="4" borderId="33" xfId="91" applyFill="1" applyBorder="1" applyAlignment="1">
      <alignment horizontal="center"/>
      <protection/>
    </xf>
    <xf numFmtId="3" fontId="41" fillId="4" borderId="33" xfId="91" applyNumberFormat="1" applyFill="1" applyBorder="1" applyAlignment="1">
      <alignment horizontal="right"/>
      <protection/>
    </xf>
    <xf numFmtId="0" fontId="81" fillId="0" borderId="0" xfId="91" applyFont="1">
      <alignment/>
      <protection/>
    </xf>
    <xf numFmtId="0" fontId="0" fillId="0" borderId="141" xfId="0" applyFont="1" applyBorder="1" applyAlignment="1">
      <alignment horizontal="left" vertical="center"/>
    </xf>
    <xf numFmtId="0" fontId="0" fillId="0" borderId="121" xfId="0" applyFont="1" applyBorder="1" applyAlignment="1">
      <alignment horizontal="left" vertical="center"/>
    </xf>
    <xf numFmtId="49" fontId="19" fillId="0" borderId="0" xfId="0" applyNumberFormat="1" applyFont="1" applyBorder="1" applyAlignment="1">
      <alignment vertical="center" wrapText="1"/>
    </xf>
    <xf numFmtId="4" fontId="24" fillId="0" borderId="20" xfId="0" applyNumberFormat="1" applyFont="1" applyBorder="1" applyAlignment="1">
      <alignment horizontal="right" vertical="center" wrapText="1"/>
    </xf>
    <xf numFmtId="49" fontId="24" fillId="0" borderId="100" xfId="0" applyNumberFormat="1" applyFont="1" applyBorder="1" applyAlignment="1">
      <alignment vertical="center"/>
    </xf>
    <xf numFmtId="3" fontId="2" fillId="0" borderId="33" xfId="0" applyNumberFormat="1" applyFont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82" fillId="0" borderId="0" xfId="0" applyFont="1" applyAlignment="1">
      <alignment/>
    </xf>
    <xf numFmtId="4" fontId="2" fillId="0" borderId="0" xfId="0" applyNumberFormat="1" applyFont="1" applyAlignment="1">
      <alignment horizontal="right"/>
    </xf>
    <xf numFmtId="3" fontId="4" fillId="0" borderId="56" xfId="0" applyNumberFormat="1" applyFont="1" applyBorder="1" applyAlignment="1">
      <alignment horizontal="center"/>
    </xf>
    <xf numFmtId="0" fontId="0" fillId="0" borderId="117" xfId="0" applyBorder="1" applyAlignment="1">
      <alignment horizontal="center"/>
    </xf>
    <xf numFmtId="0" fontId="2" fillId="0" borderId="117" xfId="0" applyFont="1" applyBorder="1" applyAlignment="1">
      <alignment horizontal="center"/>
    </xf>
    <xf numFmtId="3" fontId="2" fillId="0" borderId="117" xfId="0" applyNumberFormat="1" applyFont="1" applyBorder="1" applyAlignment="1">
      <alignment horizontal="center"/>
    </xf>
    <xf numFmtId="4" fontId="2" fillId="0" borderId="117" xfId="0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33" xfId="0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0" fontId="0" fillId="0" borderId="117" xfId="0" applyBorder="1" applyAlignment="1">
      <alignment/>
    </xf>
    <xf numFmtId="0" fontId="2" fillId="0" borderId="117" xfId="0" applyFont="1" applyBorder="1" applyAlignment="1">
      <alignment/>
    </xf>
    <xf numFmtId="172" fontId="0" fillId="0" borderId="117" xfId="0" applyNumberFormat="1" applyBorder="1" applyAlignment="1">
      <alignment/>
    </xf>
    <xf numFmtId="3" fontId="0" fillId="0" borderId="117" xfId="0" applyNumberFormat="1" applyBorder="1" applyAlignment="1">
      <alignment/>
    </xf>
    <xf numFmtId="4" fontId="0" fillId="0" borderId="116" xfId="0" applyNumberFormat="1" applyBorder="1" applyAlignment="1">
      <alignment/>
    </xf>
    <xf numFmtId="4" fontId="0" fillId="0" borderId="117" xfId="0" applyNumberFormat="1" applyBorder="1" applyAlignment="1">
      <alignment/>
    </xf>
    <xf numFmtId="0" fontId="0" fillId="0" borderId="28" xfId="0" applyBorder="1" applyAlignment="1">
      <alignment/>
    </xf>
    <xf numFmtId="172" fontId="0" fillId="0" borderId="28" xfId="0" applyNumberFormat="1" applyBorder="1" applyAlignment="1">
      <alignment/>
    </xf>
    <xf numFmtId="3" fontId="0" fillId="0" borderId="28" xfId="0" applyNumberFormat="1" applyBorder="1" applyAlignment="1">
      <alignment/>
    </xf>
    <xf numFmtId="4" fontId="0" fillId="0" borderId="118" xfId="0" applyNumberFormat="1" applyBorder="1" applyAlignment="1">
      <alignment/>
    </xf>
    <xf numFmtId="4" fontId="0" fillId="0" borderId="28" xfId="0" applyNumberFormat="1" applyBorder="1" applyAlignment="1">
      <alignment/>
    </xf>
    <xf numFmtId="0" fontId="0" fillId="0" borderId="33" xfId="0" applyBorder="1" applyAlignment="1">
      <alignment/>
    </xf>
    <xf numFmtId="0" fontId="30" fillId="0" borderId="33" xfId="0" applyFont="1" applyBorder="1" applyAlignment="1">
      <alignment/>
    </xf>
    <xf numFmtId="172" fontId="0" fillId="0" borderId="33" xfId="0" applyNumberFormat="1" applyBorder="1" applyAlignment="1">
      <alignment/>
    </xf>
    <xf numFmtId="3" fontId="0" fillId="0" borderId="33" xfId="0" applyNumberFormat="1" applyBorder="1" applyAlignment="1">
      <alignment/>
    </xf>
    <xf numFmtId="4" fontId="0" fillId="0" borderId="119" xfId="0" applyNumberFormat="1" applyBorder="1" applyAlignment="1">
      <alignment/>
    </xf>
    <xf numFmtId="4" fontId="0" fillId="0" borderId="33" xfId="0" applyNumberFormat="1" applyBorder="1" applyAlignment="1">
      <alignment/>
    </xf>
    <xf numFmtId="0" fontId="0" fillId="0" borderId="24" xfId="0" applyBorder="1" applyAlignment="1">
      <alignment/>
    </xf>
    <xf numFmtId="0" fontId="2" fillId="0" borderId="24" xfId="0" applyFont="1" applyBorder="1" applyAlignment="1">
      <alignment/>
    </xf>
    <xf numFmtId="172" fontId="0" fillId="0" borderId="24" xfId="0" applyNumberFormat="1" applyBorder="1" applyAlignment="1">
      <alignment/>
    </xf>
    <xf numFmtId="3" fontId="0" fillId="0" borderId="24" xfId="0" applyNumberFormat="1" applyBorder="1" applyAlignment="1">
      <alignment/>
    </xf>
    <xf numFmtId="4" fontId="0" fillId="0" borderId="24" xfId="0" applyNumberFormat="1" applyBorder="1" applyAlignment="1">
      <alignment/>
    </xf>
    <xf numFmtId="0" fontId="30" fillId="0" borderId="24" xfId="0" applyFont="1" applyBorder="1" applyAlignment="1">
      <alignment/>
    </xf>
    <xf numFmtId="0" fontId="0" fillId="20" borderId="24" xfId="0" applyFill="1" applyBorder="1" applyAlignment="1">
      <alignment/>
    </xf>
    <xf numFmtId="3" fontId="0" fillId="20" borderId="24" xfId="0" applyNumberFormat="1" applyFill="1" applyBorder="1" applyAlignment="1">
      <alignment/>
    </xf>
    <xf numFmtId="4" fontId="0" fillId="20" borderId="24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30" fillId="0" borderId="0" xfId="0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8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14" fontId="12" fillId="24" borderId="0" xfId="0" applyNumberFormat="1" applyFont="1" applyFill="1" applyAlignment="1" applyProtection="1">
      <alignment/>
      <protection locked="0"/>
    </xf>
    <xf numFmtId="0" fontId="0" fillId="0" borderId="127" xfId="0" applyFont="1" applyBorder="1" applyAlignment="1">
      <alignment/>
    </xf>
    <xf numFmtId="0" fontId="0" fillId="0" borderId="180" xfId="0" applyFont="1" applyBorder="1" applyAlignment="1">
      <alignment/>
    </xf>
    <xf numFmtId="3" fontId="0" fillId="0" borderId="180" xfId="0" applyNumberFormat="1" applyFont="1" applyBorder="1" applyAlignment="1">
      <alignment/>
    </xf>
    <xf numFmtId="3" fontId="0" fillId="0" borderId="180" xfId="0" applyNumberFormat="1" applyFont="1" applyFill="1" applyBorder="1" applyAlignment="1">
      <alignment/>
    </xf>
    <xf numFmtId="0" fontId="0" fillId="0" borderId="180" xfId="0" applyFont="1" applyFill="1" applyBorder="1" applyAlignment="1">
      <alignment/>
    </xf>
    <xf numFmtId="0" fontId="0" fillId="0" borderId="181" xfId="0" applyFont="1" applyFill="1" applyBorder="1" applyAlignment="1">
      <alignment/>
    </xf>
    <xf numFmtId="0" fontId="0" fillId="0" borderId="47" xfId="0" applyFont="1" applyBorder="1" applyAlignment="1">
      <alignment/>
    </xf>
    <xf numFmtId="0" fontId="0" fillId="0" borderId="182" xfId="0" applyFont="1" applyBorder="1" applyAlignment="1">
      <alignment/>
    </xf>
    <xf numFmtId="0" fontId="0" fillId="0" borderId="183" xfId="0" applyFont="1" applyBorder="1" applyAlignment="1">
      <alignment/>
    </xf>
    <xf numFmtId="3" fontId="0" fillId="0" borderId="183" xfId="0" applyNumberFormat="1" applyFont="1" applyBorder="1" applyAlignment="1">
      <alignment/>
    </xf>
    <xf numFmtId="3" fontId="0" fillId="0" borderId="183" xfId="0" applyNumberFormat="1" applyFont="1" applyFill="1" applyBorder="1" applyAlignment="1">
      <alignment/>
    </xf>
    <xf numFmtId="0" fontId="0" fillId="0" borderId="183" xfId="0" applyFont="1" applyFill="1" applyBorder="1" applyAlignment="1">
      <alignment/>
    </xf>
    <xf numFmtId="0" fontId="0" fillId="0" borderId="184" xfId="0" applyFont="1" applyFill="1" applyBorder="1" applyAlignment="1">
      <alignment/>
    </xf>
    <xf numFmtId="0" fontId="0" fillId="0" borderId="178" xfId="0" applyFont="1" applyBorder="1" applyAlignment="1">
      <alignment/>
    </xf>
    <xf numFmtId="0" fontId="0" fillId="0" borderId="185" xfId="0" applyFont="1" applyBorder="1" applyAlignment="1">
      <alignment/>
    </xf>
    <xf numFmtId="0" fontId="0" fillId="0" borderId="186" xfId="0" applyFont="1" applyBorder="1" applyAlignment="1">
      <alignment/>
    </xf>
    <xf numFmtId="3" fontId="0" fillId="0" borderId="186" xfId="0" applyNumberFormat="1" applyFont="1" applyBorder="1" applyAlignment="1">
      <alignment/>
    </xf>
    <xf numFmtId="3" fontId="0" fillId="0" borderId="186" xfId="0" applyNumberFormat="1" applyFont="1" applyFill="1" applyBorder="1" applyAlignment="1">
      <alignment/>
    </xf>
    <xf numFmtId="0" fontId="0" fillId="0" borderId="186" xfId="0" applyFont="1" applyFill="1" applyBorder="1" applyAlignment="1">
      <alignment/>
    </xf>
    <xf numFmtId="0" fontId="0" fillId="0" borderId="187" xfId="0" applyFont="1" applyBorder="1" applyAlignment="1">
      <alignment/>
    </xf>
    <xf numFmtId="3" fontId="0" fillId="0" borderId="187" xfId="0" applyNumberFormat="1" applyFont="1" applyBorder="1" applyAlignment="1">
      <alignment/>
    </xf>
    <xf numFmtId="3" fontId="0" fillId="0" borderId="187" xfId="0" applyNumberFormat="1" applyFont="1" applyFill="1" applyBorder="1" applyAlignment="1">
      <alignment/>
    </xf>
    <xf numFmtId="0" fontId="0" fillId="0" borderId="187" xfId="0" applyFont="1" applyFill="1" applyBorder="1" applyAlignment="1">
      <alignment/>
    </xf>
    <xf numFmtId="0" fontId="0" fillId="0" borderId="44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188" xfId="0" applyFont="1" applyFill="1" applyBorder="1" applyAlignment="1">
      <alignment/>
    </xf>
    <xf numFmtId="0" fontId="0" fillId="0" borderId="45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8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7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90" xfId="0" applyFont="1" applyBorder="1" applyAlignment="1">
      <alignment vertical="center"/>
    </xf>
    <xf numFmtId="0" fontId="0" fillId="0" borderId="70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118" xfId="0" applyFont="1" applyBorder="1" applyAlignment="1">
      <alignment horizontal="center" vertical="center"/>
    </xf>
    <xf numFmtId="0" fontId="0" fillId="0" borderId="118" xfId="0" applyFont="1" applyBorder="1" applyAlignment="1">
      <alignment horizontal="center" vertical="center"/>
    </xf>
    <xf numFmtId="0" fontId="0" fillId="0" borderId="19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14" fontId="0" fillId="0" borderId="168" xfId="0" applyNumberFormat="1" applyFont="1" applyBorder="1" applyAlignment="1">
      <alignment horizontal="center" vertical="center" wrapText="1"/>
    </xf>
    <xf numFmtId="0" fontId="0" fillId="0" borderId="118" xfId="0" applyFont="1" applyBorder="1" applyAlignment="1">
      <alignment vertical="center"/>
    </xf>
    <xf numFmtId="0" fontId="0" fillId="0" borderId="118" xfId="0" applyFont="1" applyBorder="1" applyAlignment="1">
      <alignment vertical="center"/>
    </xf>
    <xf numFmtId="0" fontId="0" fillId="0" borderId="119" xfId="0" applyFont="1" applyBorder="1" applyAlignment="1">
      <alignment vertical="center"/>
    </xf>
    <xf numFmtId="0" fontId="0" fillId="0" borderId="17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14" fontId="0" fillId="0" borderId="190" xfId="0" applyNumberFormat="1" applyFont="1" applyBorder="1" applyAlignment="1">
      <alignment vertical="center"/>
    </xf>
    <xf numFmtId="14" fontId="0" fillId="0" borderId="172" xfId="0" applyNumberFormat="1" applyFont="1" applyBorder="1" applyAlignment="1">
      <alignment vertical="center"/>
    </xf>
    <xf numFmtId="0" fontId="0" fillId="0" borderId="190" xfId="0" applyFont="1" applyBorder="1" applyAlignment="1">
      <alignment vertical="center" wrapText="1"/>
    </xf>
    <xf numFmtId="0" fontId="83" fillId="0" borderId="0" xfId="88" applyFont="1" applyAlignment="1">
      <alignment vertical="center"/>
      <protection/>
    </xf>
    <xf numFmtId="0" fontId="0" fillId="0" borderId="0" xfId="0" applyFont="1" applyAlignment="1" applyProtection="1">
      <alignment/>
      <protection locked="0"/>
    </xf>
    <xf numFmtId="14" fontId="3" fillId="24" borderId="0" xfId="0" applyNumberFormat="1" applyFont="1" applyFill="1" applyAlignment="1" applyProtection="1">
      <alignment/>
      <protection locked="0"/>
    </xf>
    <xf numFmtId="0" fontId="3" fillId="24" borderId="0" xfId="0" applyFont="1" applyFill="1" applyAlignment="1" applyProtection="1">
      <alignment/>
      <protection locked="0"/>
    </xf>
    <xf numFmtId="14" fontId="0" fillId="0" borderId="0" xfId="0" applyNumberFormat="1" applyFont="1" applyAlignment="1">
      <alignment vertical="center"/>
    </xf>
    <xf numFmtId="0" fontId="41" fillId="0" borderId="0" xfId="89" applyFont="1">
      <alignment/>
      <protection/>
    </xf>
    <xf numFmtId="0" fontId="2" fillId="0" borderId="0" xfId="85" applyFont="1" applyAlignment="1">
      <alignment horizontal="right"/>
      <protection/>
    </xf>
    <xf numFmtId="4" fontId="2" fillId="0" borderId="44" xfId="0" applyNumberFormat="1" applyFont="1" applyBorder="1" applyAlignment="1" applyProtection="1">
      <alignment/>
      <protection locked="0"/>
    </xf>
    <xf numFmtId="0" fontId="0" fillId="0" borderId="192" xfId="0" applyFont="1" applyBorder="1" applyAlignment="1">
      <alignment/>
    </xf>
    <xf numFmtId="4" fontId="2" fillId="0" borderId="44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123" xfId="0" applyFont="1" applyBorder="1" applyAlignment="1">
      <alignment wrapText="1"/>
    </xf>
    <xf numFmtId="3" fontId="24" fillId="0" borderId="123" xfId="0" applyNumberFormat="1" applyFont="1" applyBorder="1" applyAlignment="1">
      <alignment wrapText="1"/>
    </xf>
    <xf numFmtId="3" fontId="24" fillId="0" borderId="123" xfId="0" applyNumberFormat="1" applyFont="1" applyBorder="1" applyAlignment="1">
      <alignment/>
    </xf>
    <xf numFmtId="0" fontId="0" fillId="0" borderId="127" xfId="0" applyBorder="1" applyAlignment="1">
      <alignment/>
    </xf>
    <xf numFmtId="0" fontId="0" fillId="0" borderId="45" xfId="0" applyFont="1" applyBorder="1" applyAlignment="1">
      <alignment/>
    </xf>
    <xf numFmtId="3" fontId="0" fillId="0" borderId="45" xfId="0" applyNumberFormat="1" applyBorder="1" applyAlignment="1">
      <alignment/>
    </xf>
    <xf numFmtId="3" fontId="0" fillId="0" borderId="45" xfId="0" applyNumberForma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5" xfId="0" applyBorder="1" applyAlignment="1">
      <alignment/>
    </xf>
    <xf numFmtId="0" fontId="0" fillId="0" borderId="47" xfId="0" applyBorder="1" applyAlignment="1">
      <alignment/>
    </xf>
    <xf numFmtId="0" fontId="0" fillId="0" borderId="125" xfId="0" applyBorder="1" applyAlignment="1">
      <alignment/>
    </xf>
    <xf numFmtId="0" fontId="0" fillId="0" borderId="41" xfId="0" applyBorder="1" applyAlignment="1">
      <alignment/>
    </xf>
    <xf numFmtId="3" fontId="0" fillId="0" borderId="41" xfId="0" applyNumberFormat="1" applyBorder="1" applyAlignment="1">
      <alignment/>
    </xf>
    <xf numFmtId="3" fontId="0" fillId="0" borderId="41" xfId="0" applyNumberFormat="1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3" xfId="0" applyBorder="1" applyAlignment="1">
      <alignment/>
    </xf>
    <xf numFmtId="0" fontId="0" fillId="0" borderId="179" xfId="0" applyBorder="1" applyAlignment="1">
      <alignment/>
    </xf>
    <xf numFmtId="0" fontId="0" fillId="0" borderId="49" xfId="0" applyBorder="1" applyAlignment="1">
      <alignment/>
    </xf>
    <xf numFmtId="3" fontId="0" fillId="0" borderId="49" xfId="0" applyNumberFormat="1" applyBorder="1" applyAlignment="1">
      <alignment/>
    </xf>
    <xf numFmtId="3" fontId="0" fillId="0" borderId="49" xfId="0" applyNumberFormat="1" applyFill="1" applyBorder="1" applyAlignment="1">
      <alignment/>
    </xf>
    <xf numFmtId="0" fontId="0" fillId="0" borderId="49" xfId="0" applyFill="1" applyBorder="1" applyAlignment="1">
      <alignment/>
    </xf>
    <xf numFmtId="0" fontId="0" fillId="0" borderId="51" xfId="0" applyBorder="1" applyAlignment="1">
      <alignment/>
    </xf>
    <xf numFmtId="14" fontId="1" fillId="0" borderId="0" xfId="0" applyNumberFormat="1" applyFont="1" applyAlignment="1" applyProtection="1">
      <alignment/>
      <protection/>
    </xf>
    <xf numFmtId="0" fontId="0" fillId="0" borderId="192" xfId="0" applyFont="1" applyBorder="1" applyAlignment="1">
      <alignment wrapText="1"/>
    </xf>
    <xf numFmtId="0" fontId="0" fillId="0" borderId="44" xfId="0" applyFont="1" applyBorder="1" applyAlignment="1">
      <alignment wrapText="1"/>
    </xf>
    <xf numFmtId="0" fontId="0" fillId="0" borderId="0" xfId="0" applyFont="1" applyBorder="1" applyAlignment="1">
      <alignment/>
    </xf>
    <xf numFmtId="3" fontId="24" fillId="0" borderId="33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14" fontId="12" fillId="0" borderId="0" xfId="0" applyNumberFormat="1" applyFont="1" applyAlignment="1" applyProtection="1">
      <alignment horizontal="left" vertical="center"/>
      <protection locked="0"/>
    </xf>
    <xf numFmtId="0" fontId="0" fillId="22" borderId="56" xfId="90" applyFont="1" applyFill="1" applyBorder="1" applyAlignment="1" applyProtection="1">
      <alignment vertical="center" textRotation="90" wrapText="1"/>
      <protection locked="0"/>
    </xf>
    <xf numFmtId="0" fontId="18" fillId="22" borderId="11" xfId="0" applyFont="1" applyFill="1" applyBorder="1" applyAlignment="1">
      <alignment horizontal="center" vertical="center" wrapText="1"/>
    </xf>
    <xf numFmtId="0" fontId="0" fillId="22" borderId="14" xfId="90" applyFont="1" applyFill="1" applyBorder="1" applyAlignment="1" applyProtection="1">
      <alignment horizontal="center" vertical="center" wrapText="1"/>
      <protection locked="0"/>
    </xf>
    <xf numFmtId="0" fontId="0" fillId="22" borderId="63" xfId="90" applyFont="1" applyFill="1" applyBorder="1" applyAlignment="1" applyProtection="1">
      <alignment horizontal="center" vertical="center" wrapText="1"/>
      <protection locked="0"/>
    </xf>
    <xf numFmtId="3" fontId="0" fillId="22" borderId="14" xfId="90" applyNumberFormat="1" applyFont="1" applyFill="1" applyBorder="1" applyAlignment="1" applyProtection="1">
      <alignment horizontal="center" vertical="center" wrapText="1"/>
      <protection locked="0"/>
    </xf>
    <xf numFmtId="0" fontId="0" fillId="22" borderId="25" xfId="90" applyFont="1" applyFill="1" applyBorder="1" applyAlignment="1" applyProtection="1">
      <alignment horizontal="center" vertical="center" wrapText="1"/>
      <protection locked="0"/>
    </xf>
    <xf numFmtId="0" fontId="2" fillId="22" borderId="14" xfId="90" applyFont="1" applyFill="1" applyBorder="1" applyAlignment="1" applyProtection="1">
      <alignment horizontal="center" vertical="center" wrapText="1"/>
      <protection locked="0"/>
    </xf>
    <xf numFmtId="0" fontId="2" fillId="22" borderId="176" xfId="90" applyFont="1" applyFill="1" applyBorder="1" applyAlignment="1" applyProtection="1">
      <alignment horizontal="center" vertical="center" wrapText="1"/>
      <protection locked="0"/>
    </xf>
    <xf numFmtId="0" fontId="2" fillId="22" borderId="15" xfId="90" applyFont="1" applyFill="1" applyBorder="1" applyAlignment="1" applyProtection="1">
      <alignment horizontal="center" vertical="center" wrapText="1"/>
      <protection locked="0"/>
    </xf>
    <xf numFmtId="0" fontId="0" fillId="4" borderId="27" xfId="90" applyFont="1" applyFill="1" applyBorder="1" applyAlignment="1" applyProtection="1">
      <alignment horizontal="center" vertical="center" wrapText="1"/>
      <protection locked="0"/>
    </xf>
    <xf numFmtId="3" fontId="0" fillId="0" borderId="13" xfId="90" applyNumberFormat="1" applyFont="1" applyFill="1" applyBorder="1" applyAlignment="1" applyProtection="1">
      <alignment/>
      <protection locked="0"/>
    </xf>
    <xf numFmtId="3" fontId="0" fillId="0" borderId="12" xfId="90" applyNumberFormat="1" applyFont="1" applyFill="1" applyBorder="1" applyAlignment="1" applyProtection="1">
      <alignment/>
      <protection locked="0"/>
    </xf>
    <xf numFmtId="3" fontId="0" fillId="0" borderId="178" xfId="90" applyNumberFormat="1" applyFont="1" applyFill="1" applyBorder="1" applyAlignment="1" applyProtection="1">
      <alignment/>
      <protection locked="0"/>
    </xf>
    <xf numFmtId="0" fontId="0" fillId="4" borderId="47" xfId="90" applyFont="1" applyFill="1" applyBorder="1" applyAlignment="1" applyProtection="1">
      <alignment horizontal="center" vertical="center" wrapText="1"/>
      <protection locked="0"/>
    </xf>
    <xf numFmtId="3" fontId="0" fillId="0" borderId="46" xfId="90" applyNumberFormat="1" applyFont="1" applyFill="1" applyBorder="1" applyAlignment="1" applyProtection="1">
      <alignment/>
      <protection locked="0"/>
    </xf>
    <xf numFmtId="3" fontId="0" fillId="0" borderId="45" xfId="90" applyNumberFormat="1" applyFont="1" applyFill="1" applyBorder="1" applyAlignment="1" applyProtection="1">
      <alignment/>
      <protection locked="0"/>
    </xf>
    <xf numFmtId="3" fontId="0" fillId="0" borderId="47" xfId="90" applyNumberFormat="1" applyFont="1" applyFill="1" applyBorder="1" applyAlignment="1" applyProtection="1">
      <alignment/>
      <protection locked="0"/>
    </xf>
    <xf numFmtId="3" fontId="0" fillId="0" borderId="50" xfId="90" applyNumberFormat="1" applyFont="1" applyFill="1" applyBorder="1" applyAlignment="1" applyProtection="1">
      <alignment/>
      <protection locked="0"/>
    </xf>
    <xf numFmtId="3" fontId="0" fillId="0" borderId="49" xfId="90" applyNumberFormat="1" applyFont="1" applyFill="1" applyBorder="1" applyAlignment="1" applyProtection="1">
      <alignment/>
      <protection locked="0"/>
    </xf>
    <xf numFmtId="3" fontId="0" fillId="0" borderId="51" xfId="90" applyNumberFormat="1" applyFont="1" applyFill="1" applyBorder="1" applyAlignment="1" applyProtection="1">
      <alignment/>
      <protection locked="0"/>
    </xf>
    <xf numFmtId="0" fontId="0" fillId="4" borderId="29" xfId="90" applyFont="1" applyFill="1" applyBorder="1" applyAlignment="1" applyProtection="1">
      <alignment horizontal="center" vertical="center" wrapText="1"/>
      <protection locked="0"/>
    </xf>
    <xf numFmtId="0" fontId="0" fillId="4" borderId="37" xfId="90" applyFont="1" applyFill="1" applyBorder="1" applyAlignment="1" applyProtection="1">
      <alignment horizontal="center" vertical="center" wrapText="1"/>
      <protection locked="0"/>
    </xf>
    <xf numFmtId="3" fontId="2" fillId="0" borderId="49" xfId="90" applyNumberFormat="1" applyFont="1" applyFill="1" applyBorder="1" applyAlignment="1" applyProtection="1">
      <alignment/>
      <protection locked="0"/>
    </xf>
    <xf numFmtId="3" fontId="2" fillId="0" borderId="51" xfId="90" applyNumberFormat="1" applyFont="1" applyFill="1" applyBorder="1" applyAlignment="1" applyProtection="1">
      <alignment/>
      <protection locked="0"/>
    </xf>
    <xf numFmtId="0" fontId="2" fillId="22" borderId="56" xfId="90" applyFont="1" applyFill="1" applyBorder="1" applyAlignment="1" applyProtection="1">
      <alignment horizontal="left"/>
      <protection locked="0"/>
    </xf>
    <xf numFmtId="0" fontId="2" fillId="22" borderId="57" xfId="90" applyFont="1" applyFill="1" applyBorder="1" applyAlignment="1" applyProtection="1">
      <alignment horizontal="left"/>
      <protection locked="0"/>
    </xf>
    <xf numFmtId="0" fontId="2" fillId="22" borderId="25" xfId="9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118" xfId="0" applyBorder="1" applyAlignment="1">
      <alignment/>
    </xf>
    <xf numFmtId="0" fontId="0" fillId="0" borderId="20" xfId="0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0" fillId="0" borderId="20" xfId="0" applyNumberForma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50" xfId="0" applyBorder="1" applyAlignment="1">
      <alignment vertical="center"/>
    </xf>
    <xf numFmtId="14" fontId="0" fillId="0" borderId="0" xfId="0" applyNumberFormat="1" applyAlignment="1">
      <alignment/>
    </xf>
    <xf numFmtId="0" fontId="67" fillId="0" borderId="0" xfId="84" applyFont="1" applyAlignment="1">
      <alignment horizontal="center"/>
      <protection/>
    </xf>
    <xf numFmtId="0" fontId="67" fillId="0" borderId="0" xfId="84" applyFont="1" applyAlignment="1">
      <alignment horizontal="center" wrapText="1"/>
      <protection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58" fillId="0" borderId="0" xfId="0" applyFont="1" applyAlignment="1" applyProtection="1">
      <alignment horizontal="right"/>
      <protection locked="0"/>
    </xf>
    <xf numFmtId="0" fontId="65" fillId="20" borderId="56" xfId="0" applyFont="1" applyFill="1" applyBorder="1" applyAlignment="1" applyProtection="1">
      <alignment horizontal="center" vertical="center"/>
      <protection locked="0"/>
    </xf>
    <xf numFmtId="0" fontId="64" fillId="20" borderId="25" xfId="0" applyFont="1" applyFill="1" applyBorder="1" applyAlignment="1">
      <alignment horizontal="center" vertical="center"/>
    </xf>
    <xf numFmtId="0" fontId="43" fillId="0" borderId="0" xfId="92" applyFont="1" applyAlignment="1">
      <alignment wrapText="1"/>
      <protection/>
    </xf>
    <xf numFmtId="0" fontId="70" fillId="0" borderId="0" xfId="84" applyFont="1" applyAlignment="1">
      <alignment wrapText="1"/>
      <protection/>
    </xf>
    <xf numFmtId="0" fontId="67" fillId="0" borderId="0" xfId="84" applyFont="1" applyAlignment="1">
      <alignment wrapText="1"/>
      <protection/>
    </xf>
    <xf numFmtId="0" fontId="18" fillId="0" borderId="0" xfId="92" applyFont="1" applyAlignment="1">
      <alignment wrapText="1"/>
      <protection/>
    </xf>
    <xf numFmtId="0" fontId="21" fillId="0" borderId="0" xfId="92" applyFont="1" applyAlignment="1">
      <alignment shrinkToFit="1"/>
      <protection/>
    </xf>
    <xf numFmtId="0" fontId="16" fillId="0" borderId="0" xfId="92" applyFont="1" applyAlignment="1">
      <alignment/>
      <protection/>
    </xf>
    <xf numFmtId="0" fontId="41" fillId="0" borderId="0" xfId="92" applyAlignment="1">
      <alignment horizontal="left"/>
      <protection/>
    </xf>
    <xf numFmtId="4" fontId="41" fillId="0" borderId="0" xfId="92" applyNumberFormat="1" applyAlignment="1">
      <alignment horizontal="left"/>
      <protection/>
    </xf>
    <xf numFmtId="4" fontId="43" fillId="0" borderId="0" xfId="92" applyNumberFormat="1" applyFont="1" applyAlignment="1">
      <alignment horizontal="left"/>
      <protection/>
    </xf>
    <xf numFmtId="0" fontId="34" fillId="0" borderId="57" xfId="0" applyFont="1" applyFill="1" applyBorder="1" applyAlignment="1">
      <alignment horizontal="center" vertical="center" wrapText="1"/>
    </xf>
    <xf numFmtId="0" fontId="34" fillId="0" borderId="193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right" vertical="center"/>
    </xf>
    <xf numFmtId="0" fontId="34" fillId="0" borderId="194" xfId="0" applyFont="1" applyBorder="1" applyAlignment="1">
      <alignment horizontal="center" vertical="center" wrapText="1"/>
    </xf>
    <xf numFmtId="0" fontId="34" fillId="0" borderId="57" xfId="0" applyFont="1" applyBorder="1" applyAlignment="1">
      <alignment horizontal="center" vertical="center" wrapText="1"/>
    </xf>
    <xf numFmtId="0" fontId="34" fillId="0" borderId="193" xfId="0" applyFont="1" applyBorder="1" applyAlignment="1">
      <alignment horizontal="center" vertical="center" wrapText="1"/>
    </xf>
    <xf numFmtId="0" fontId="34" fillId="0" borderId="19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2" fillId="0" borderId="0" xfId="0" applyNumberFormat="1" applyFont="1" applyAlignment="1">
      <alignment horizontal="center"/>
    </xf>
    <xf numFmtId="3" fontId="2" fillId="0" borderId="117" xfId="0" applyNumberFormat="1" applyFont="1" applyBorder="1" applyAlignment="1">
      <alignment horizontal="center" vertical="center" wrapText="1"/>
    </xf>
    <xf numFmtId="3" fontId="2" fillId="0" borderId="33" xfId="0" applyNumberFormat="1" applyFont="1" applyBorder="1" applyAlignment="1">
      <alignment horizontal="center"/>
    </xf>
    <xf numFmtId="3" fontId="4" fillId="0" borderId="57" xfId="0" applyNumberFormat="1" applyFont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0" fontId="2" fillId="0" borderId="0" xfId="91" applyFont="1" applyAlignment="1">
      <alignment horizontal="center"/>
      <protection/>
    </xf>
    <xf numFmtId="0" fontId="41" fillId="0" borderId="56" xfId="91" applyBorder="1" applyAlignment="1">
      <alignment horizontal="center"/>
      <protection/>
    </xf>
    <xf numFmtId="0" fontId="41" fillId="0" borderId="57" xfId="91" applyBorder="1" applyAlignment="1">
      <alignment horizontal="center"/>
      <protection/>
    </xf>
    <xf numFmtId="0" fontId="41" fillId="0" borderId="25" xfId="91" applyBorder="1" applyAlignment="1">
      <alignment horizontal="center"/>
      <protection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9" fillId="0" borderId="42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24" fillId="0" borderId="43" xfId="0" applyFont="1" applyBorder="1" applyAlignment="1">
      <alignment/>
    </xf>
    <xf numFmtId="0" fontId="25" fillId="0" borderId="0" xfId="86" applyFont="1" applyAlignment="1">
      <alignment shrinkToFit="1"/>
      <protection/>
    </xf>
    <xf numFmtId="0" fontId="5" fillId="0" borderId="0" xfId="86" applyFont="1" applyAlignment="1">
      <alignment horizontal="center"/>
      <protection/>
    </xf>
    <xf numFmtId="0" fontId="21" fillId="0" borderId="0" xfId="89" applyFont="1" applyAlignment="1">
      <alignment shrinkToFit="1"/>
      <protection/>
    </xf>
    <xf numFmtId="0" fontId="16" fillId="0" borderId="0" xfId="89" applyFont="1" applyAlignment="1">
      <alignment horizontal="center"/>
      <protection/>
    </xf>
    <xf numFmtId="0" fontId="5" fillId="0" borderId="0" xfId="87" applyFont="1" applyAlignment="1">
      <alignment horizontal="center"/>
      <protection/>
    </xf>
    <xf numFmtId="0" fontId="2" fillId="0" borderId="0" xfId="87" applyFont="1" applyAlignment="1">
      <alignment horizontal="center"/>
      <protection/>
    </xf>
    <xf numFmtId="0" fontId="5" fillId="0" borderId="0" xfId="85" applyFont="1" applyAlignment="1">
      <alignment horizontal="center"/>
      <protection/>
    </xf>
    <xf numFmtId="0" fontId="2" fillId="0" borderId="0" xfId="85" applyFont="1" applyAlignment="1">
      <alignment horizontal="center"/>
      <protection/>
    </xf>
    <xf numFmtId="0" fontId="5" fillId="0" borderId="0" xfId="85" applyFont="1" applyAlignment="1">
      <alignment horizontal="center"/>
      <protection/>
    </xf>
    <xf numFmtId="4" fontId="3" fillId="0" borderId="140" xfId="88" applyNumberFormat="1" applyFont="1" applyBorder="1" applyAlignment="1" applyProtection="1">
      <alignment horizontal="center" vertical="center"/>
      <protection locked="0"/>
    </xf>
    <xf numFmtId="4" fontId="3" fillId="0" borderId="130" xfId="88" applyNumberFormat="1" applyFont="1" applyBorder="1" applyAlignment="1" applyProtection="1">
      <alignment horizontal="center" vertical="center"/>
      <protection locked="0"/>
    </xf>
    <xf numFmtId="0" fontId="0" fillId="0" borderId="141" xfId="0" applyFont="1" applyBorder="1" applyAlignment="1">
      <alignment horizontal="left" vertical="center"/>
    </xf>
    <xf numFmtId="0" fontId="0" fillId="0" borderId="121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4" fontId="18" fillId="0" borderId="195" xfId="88" applyNumberFormat="1" applyFont="1" applyBorder="1" applyAlignment="1">
      <alignment horizontal="center" vertical="center"/>
      <protection/>
    </xf>
    <xf numFmtId="4" fontId="18" fillId="0" borderId="196" xfId="88" applyNumberFormat="1" applyFont="1" applyBorder="1" applyAlignment="1">
      <alignment horizontal="center" vertical="center"/>
      <protection/>
    </xf>
    <xf numFmtId="4" fontId="18" fillId="0" borderId="197" xfId="88" applyNumberFormat="1" applyFont="1" applyBorder="1" applyAlignment="1">
      <alignment horizontal="center" vertical="center"/>
      <protection/>
    </xf>
    <xf numFmtId="4" fontId="18" fillId="0" borderId="198" xfId="88" applyNumberFormat="1" applyFont="1" applyBorder="1" applyAlignment="1">
      <alignment horizontal="center" vertical="center"/>
      <protection/>
    </xf>
    <xf numFmtId="4" fontId="18" fillId="0" borderId="140" xfId="88" applyNumberFormat="1" applyFont="1" applyBorder="1" applyAlignment="1" applyProtection="1">
      <alignment horizontal="center" vertical="center"/>
      <protection locked="0"/>
    </xf>
    <xf numFmtId="4" fontId="18" fillId="0" borderId="130" xfId="88" applyNumberFormat="1" applyFont="1" applyBorder="1" applyAlignment="1" applyProtection="1">
      <alignment horizontal="center" vertical="center"/>
      <protection locked="0"/>
    </xf>
    <xf numFmtId="0" fontId="0" fillId="0" borderId="130" xfId="0" applyBorder="1" applyAlignment="1">
      <alignment horizontal="center" vertical="center"/>
    </xf>
    <xf numFmtId="4" fontId="3" fillId="0" borderId="199" xfId="88" applyNumberFormat="1" applyFont="1" applyBorder="1" applyAlignment="1" applyProtection="1">
      <alignment horizontal="center" vertical="center"/>
      <protection locked="0"/>
    </xf>
    <xf numFmtId="4" fontId="3" fillId="0" borderId="135" xfId="88" applyNumberFormat="1" applyFont="1" applyBorder="1" applyAlignment="1" applyProtection="1">
      <alignment horizontal="center" vertical="center"/>
      <protection locked="0"/>
    </xf>
    <xf numFmtId="0" fontId="2" fillId="0" borderId="7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132" xfId="0" applyFont="1" applyBorder="1" applyAlignment="1">
      <alignment horizontal="center" vertical="center"/>
    </xf>
    <xf numFmtId="49" fontId="24" fillId="0" borderId="49" xfId="0" applyNumberFormat="1" applyFont="1" applyBorder="1" applyAlignment="1">
      <alignment vertical="center" wrapText="1"/>
    </xf>
    <xf numFmtId="49" fontId="24" fillId="0" borderId="20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2" fillId="0" borderId="82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20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2" fillId="0" borderId="202" xfId="0" applyFont="1" applyBorder="1" applyAlignment="1">
      <alignment horizontal="center" vertical="center" wrapText="1"/>
    </xf>
    <xf numFmtId="0" fontId="2" fillId="0" borderId="203" xfId="0" applyFont="1" applyBorder="1" applyAlignment="1">
      <alignment horizontal="center" vertical="center"/>
    </xf>
    <xf numFmtId="0" fontId="0" fillId="0" borderId="147" xfId="0" applyFont="1" applyBorder="1" applyAlignment="1">
      <alignment horizontal="center" vertical="center"/>
    </xf>
    <xf numFmtId="0" fontId="0" fillId="0" borderId="204" xfId="0" applyFont="1" applyBorder="1" applyAlignment="1">
      <alignment horizontal="center" vertical="center"/>
    </xf>
    <xf numFmtId="0" fontId="2" fillId="0" borderId="164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159" xfId="0" applyFont="1" applyBorder="1" applyAlignment="1">
      <alignment horizontal="center" vertical="center"/>
    </xf>
    <xf numFmtId="49" fontId="24" fillId="0" borderId="154" xfId="0" applyNumberFormat="1" applyFont="1" applyBorder="1" applyAlignment="1">
      <alignment horizontal="left" vertical="center" wrapText="1"/>
    </xf>
    <xf numFmtId="49" fontId="24" fillId="0" borderId="38" xfId="0" applyNumberFormat="1" applyFont="1" applyBorder="1" applyAlignment="1">
      <alignment horizontal="left" vertical="center" wrapText="1"/>
    </xf>
    <xf numFmtId="49" fontId="24" fillId="0" borderId="205" xfId="0" applyNumberFormat="1" applyFont="1" applyBorder="1" applyAlignment="1">
      <alignment horizontal="left" vertical="center" wrapText="1"/>
    </xf>
    <xf numFmtId="0" fontId="2" fillId="0" borderId="67" xfId="0" applyFont="1" applyBorder="1" applyAlignment="1">
      <alignment horizontal="center" vertical="center"/>
    </xf>
    <xf numFmtId="49" fontId="38" fillId="20" borderId="138" xfId="0" applyNumberFormat="1" applyFont="1" applyFill="1" applyBorder="1" applyAlignment="1">
      <alignment horizontal="center" vertical="center"/>
    </xf>
    <xf numFmtId="49" fontId="38" fillId="20" borderId="126" xfId="0" applyNumberFormat="1" applyFont="1" applyFill="1" applyBorder="1" applyAlignment="1">
      <alignment horizontal="center" vertical="center"/>
    </xf>
    <xf numFmtId="49" fontId="38" fillId="20" borderId="198" xfId="0" applyNumberFormat="1" applyFont="1" applyFill="1" applyBorder="1" applyAlignment="1">
      <alignment horizontal="center" vertical="center"/>
    </xf>
    <xf numFmtId="0" fontId="2" fillId="0" borderId="206" xfId="0" applyFont="1" applyBorder="1" applyAlignment="1">
      <alignment horizontal="center" vertical="center" wrapText="1"/>
    </xf>
    <xf numFmtId="0" fontId="2" fillId="0" borderId="207" xfId="0" applyFont="1" applyBorder="1" applyAlignment="1">
      <alignment horizontal="center" vertical="center" wrapText="1"/>
    </xf>
    <xf numFmtId="0" fontId="2" fillId="0" borderId="140" xfId="0" applyFont="1" applyBorder="1" applyAlignment="1">
      <alignment horizontal="center" vertical="center" wrapText="1"/>
    </xf>
    <xf numFmtId="0" fontId="2" fillId="0" borderId="121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30" xfId="0" applyFont="1" applyBorder="1" applyAlignment="1">
      <alignment horizontal="center" vertical="center" wrapText="1"/>
    </xf>
    <xf numFmtId="49" fontId="2" fillId="0" borderId="208" xfId="0" applyNumberFormat="1" applyFont="1" applyBorder="1" applyAlignment="1">
      <alignment horizontal="left" vertical="center" wrapText="1"/>
    </xf>
    <xf numFmtId="49" fontId="2" fillId="0" borderId="209" xfId="0" applyNumberFormat="1" applyFont="1" applyBorder="1" applyAlignment="1">
      <alignment horizontal="left" vertical="center" wrapText="1"/>
    </xf>
    <xf numFmtId="49" fontId="2" fillId="0" borderId="160" xfId="0" applyNumberFormat="1" applyFont="1" applyBorder="1" applyAlignment="1">
      <alignment horizontal="left" vertical="center" wrapText="1"/>
    </xf>
    <xf numFmtId="49" fontId="24" fillId="0" borderId="155" xfId="0" applyNumberFormat="1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left" vertical="center" wrapText="1"/>
    </xf>
    <xf numFmtId="49" fontId="24" fillId="0" borderId="133" xfId="0" applyNumberFormat="1" applyFont="1" applyBorder="1" applyAlignment="1">
      <alignment horizontal="left" vertical="center" wrapText="1"/>
    </xf>
    <xf numFmtId="49" fontId="24" fillId="0" borderId="39" xfId="0" applyNumberFormat="1" applyFont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left" vertical="center" wrapText="1"/>
    </xf>
    <xf numFmtId="49" fontId="24" fillId="0" borderId="210" xfId="0" applyNumberFormat="1" applyFont="1" applyBorder="1" applyAlignment="1">
      <alignment horizontal="left" vertical="center" wrapText="1"/>
    </xf>
    <xf numFmtId="49" fontId="24" fillId="0" borderId="153" xfId="0" applyNumberFormat="1" applyFont="1" applyBorder="1" applyAlignment="1">
      <alignment horizontal="left" vertical="center" wrapText="1"/>
    </xf>
    <xf numFmtId="0" fontId="0" fillId="0" borderId="155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61" xfId="0" applyBorder="1" applyAlignment="1">
      <alignment horizontal="left" vertical="center" wrapText="1"/>
    </xf>
    <xf numFmtId="49" fontId="2" fillId="0" borderId="208" xfId="0" applyNumberFormat="1" applyFont="1" applyBorder="1" applyAlignment="1">
      <alignment horizontal="center" vertical="center" wrapText="1"/>
    </xf>
    <xf numFmtId="49" fontId="2" fillId="0" borderId="209" xfId="0" applyNumberFormat="1" applyFont="1" applyBorder="1" applyAlignment="1">
      <alignment horizontal="center" vertical="center" wrapText="1"/>
    </xf>
    <xf numFmtId="49" fontId="2" fillId="0" borderId="158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147" xfId="0" applyFont="1" applyBorder="1" applyAlignment="1">
      <alignment horizontal="center" vertical="center"/>
    </xf>
    <xf numFmtId="0" fontId="2" fillId="0" borderId="204" xfId="0" applyFont="1" applyBorder="1" applyAlignment="1">
      <alignment horizontal="center" vertical="center"/>
    </xf>
    <xf numFmtId="3" fontId="2" fillId="4" borderId="176" xfId="0" applyNumberFormat="1" applyFont="1" applyFill="1" applyBorder="1" applyAlignment="1">
      <alignment horizontal="center" vertical="center"/>
    </xf>
    <xf numFmtId="3" fontId="2" fillId="4" borderId="25" xfId="0" applyNumberFormat="1" applyFont="1" applyFill="1" applyBorder="1" applyAlignment="1">
      <alignment horizontal="center" vertical="center"/>
    </xf>
    <xf numFmtId="0" fontId="4" fillId="25" borderId="18" xfId="0" applyFont="1" applyFill="1" applyBorder="1" applyAlignment="1">
      <alignment horizontal="center" vertical="center" wrapText="1"/>
    </xf>
    <xf numFmtId="0" fontId="4" fillId="25" borderId="211" xfId="0" applyFont="1" applyFill="1" applyBorder="1" applyAlignment="1">
      <alignment horizontal="center" vertical="center" wrapText="1"/>
    </xf>
    <xf numFmtId="0" fontId="4" fillId="20" borderId="18" xfId="0" applyFont="1" applyFill="1" applyBorder="1" applyAlignment="1">
      <alignment horizontal="center" vertical="center" wrapText="1"/>
    </xf>
    <xf numFmtId="0" fontId="4" fillId="20" borderId="211" xfId="0" applyFont="1" applyFill="1" applyBorder="1" applyAlignment="1">
      <alignment horizontal="center" vertical="center" wrapText="1"/>
    </xf>
    <xf numFmtId="0" fontId="26" fillId="22" borderId="117" xfId="0" applyFont="1" applyFill="1" applyBorder="1" applyAlignment="1">
      <alignment horizontal="center" vertical="center" wrapText="1"/>
    </xf>
    <xf numFmtId="0" fontId="26" fillId="22" borderId="212" xfId="0" applyFont="1" applyFill="1" applyBorder="1" applyAlignment="1">
      <alignment horizontal="center" vertical="center" wrapText="1"/>
    </xf>
    <xf numFmtId="0" fontId="4" fillId="22" borderId="116" xfId="0" applyFont="1" applyFill="1" applyBorder="1" applyAlignment="1">
      <alignment horizontal="center" vertical="center" wrapText="1"/>
    </xf>
    <xf numFmtId="0" fontId="4" fillId="22" borderId="213" xfId="0" applyFont="1" applyFill="1" applyBorder="1" applyAlignment="1">
      <alignment horizontal="center" vertical="center" wrapText="1"/>
    </xf>
    <xf numFmtId="0" fontId="4" fillId="22" borderId="18" xfId="0" applyFont="1" applyFill="1" applyBorder="1" applyAlignment="1">
      <alignment horizontal="center" vertical="center" wrapText="1"/>
    </xf>
    <xf numFmtId="0" fontId="4" fillId="22" borderId="211" xfId="0" applyFont="1" applyFill="1" applyBorder="1" applyAlignment="1">
      <alignment horizontal="center" vertical="center" wrapText="1"/>
    </xf>
    <xf numFmtId="0" fontId="26" fillId="22" borderId="116" xfId="0" applyFont="1" applyFill="1" applyBorder="1" applyAlignment="1">
      <alignment horizontal="center" vertical="center" wrapText="1"/>
    </xf>
    <xf numFmtId="0" fontId="26" fillId="22" borderId="38" xfId="0" applyFont="1" applyFill="1" applyBorder="1" applyAlignment="1">
      <alignment horizontal="center" vertical="center" wrapText="1"/>
    </xf>
    <xf numFmtId="0" fontId="26" fillId="22" borderId="153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1" xfId="0" applyFont="1" applyBorder="1" applyAlignment="1">
      <alignment horizontal="center" vertical="center" wrapText="1"/>
    </xf>
    <xf numFmtId="0" fontId="2" fillId="0" borderId="214" xfId="0" applyFont="1" applyBorder="1" applyAlignment="1">
      <alignment vertical="center" wrapText="1"/>
    </xf>
    <xf numFmtId="0" fontId="2" fillId="0" borderId="215" xfId="0" applyFont="1" applyBorder="1" applyAlignment="1">
      <alignment vertical="center" wrapText="1"/>
    </xf>
    <xf numFmtId="0" fontId="4" fillId="0" borderId="117" xfId="0" applyFont="1" applyFill="1" applyBorder="1" applyAlignment="1">
      <alignment horizontal="center" vertical="center" wrapText="1"/>
    </xf>
    <xf numFmtId="0" fontId="4" fillId="0" borderId="212" xfId="0" applyFont="1" applyFill="1" applyBorder="1" applyAlignment="1">
      <alignment horizontal="center" vertical="center" wrapText="1"/>
    </xf>
    <xf numFmtId="0" fontId="4" fillId="0" borderId="116" xfId="0" applyFont="1" applyFill="1" applyBorder="1" applyAlignment="1">
      <alignment horizontal="center" vertical="center" wrapText="1"/>
    </xf>
    <xf numFmtId="0" fontId="4" fillId="0" borderId="2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11" xfId="0" applyFont="1" applyFill="1" applyBorder="1" applyAlignment="1">
      <alignment horizontal="center" vertical="center" wrapText="1"/>
    </xf>
    <xf numFmtId="0" fontId="24" fillId="0" borderId="216" xfId="0" applyFont="1" applyBorder="1" applyAlignment="1">
      <alignment horizontal="left" vertical="top" wrapText="1"/>
    </xf>
    <xf numFmtId="0" fontId="24" fillId="0" borderId="217" xfId="0" applyFont="1" applyBorder="1" applyAlignment="1">
      <alignment horizontal="left" vertical="top" wrapText="1"/>
    </xf>
    <xf numFmtId="0" fontId="24" fillId="0" borderId="218" xfId="0" applyFont="1" applyBorder="1" applyAlignment="1">
      <alignment horizontal="left" vertical="top" wrapText="1"/>
    </xf>
    <xf numFmtId="0" fontId="24" fillId="0" borderId="118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29" xfId="0" applyFont="1" applyBorder="1" applyAlignment="1">
      <alignment horizontal="left" vertical="top" wrapText="1"/>
    </xf>
    <xf numFmtId="0" fontId="24" fillId="0" borderId="119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left" vertical="top" wrapText="1"/>
    </xf>
    <xf numFmtId="0" fontId="24" fillId="0" borderId="32" xfId="0" applyFont="1" applyBorder="1" applyAlignment="1">
      <alignment horizontal="left" vertical="top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53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26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19" fillId="4" borderId="56" xfId="0" applyFont="1" applyFill="1" applyBorder="1" applyAlignment="1">
      <alignment horizontal="left" vertical="center" wrapText="1"/>
    </xf>
    <xf numFmtId="0" fontId="19" fillId="4" borderId="57" xfId="0" applyFont="1" applyFill="1" applyBorder="1" applyAlignment="1">
      <alignment horizontal="left" vertical="center" wrapText="1"/>
    </xf>
    <xf numFmtId="0" fontId="19" fillId="4" borderId="63" xfId="0" applyFont="1" applyFill="1" applyBorder="1" applyAlignment="1">
      <alignment horizontal="left" vertical="center" wrapText="1"/>
    </xf>
    <xf numFmtId="0" fontId="4" fillId="25" borderId="117" xfId="0" applyFont="1" applyFill="1" applyBorder="1" applyAlignment="1">
      <alignment horizontal="center" vertical="center" wrapText="1"/>
    </xf>
    <xf numFmtId="0" fontId="4" fillId="25" borderId="212" xfId="0" applyFont="1" applyFill="1" applyBorder="1" applyAlignment="1">
      <alignment horizontal="center" vertical="center" wrapText="1"/>
    </xf>
    <xf numFmtId="0" fontId="4" fillId="25" borderId="116" xfId="0" applyFont="1" applyFill="1" applyBorder="1" applyAlignment="1">
      <alignment horizontal="center" vertical="center" wrapText="1"/>
    </xf>
    <xf numFmtId="0" fontId="4" fillId="25" borderId="213" xfId="0" applyFont="1" applyFill="1" applyBorder="1" applyAlignment="1">
      <alignment horizontal="center" vertical="center" wrapText="1"/>
    </xf>
    <xf numFmtId="0" fontId="4" fillId="25" borderId="38" xfId="0" applyFont="1" applyFill="1" applyBorder="1" applyAlignment="1">
      <alignment horizontal="center" vertical="center" wrapText="1"/>
    </xf>
    <xf numFmtId="0" fontId="4" fillId="25" borderId="153" xfId="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120" xfId="0" applyFont="1" applyBorder="1" applyAlignment="1">
      <alignment horizontal="center" vertical="center" wrapText="1"/>
    </xf>
    <xf numFmtId="0" fontId="4" fillId="0" borderId="116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53" xfId="0" applyFont="1" applyBorder="1" applyAlignment="1">
      <alignment horizontal="center" vertical="center" wrapText="1"/>
    </xf>
    <xf numFmtId="0" fontId="4" fillId="24" borderId="117" xfId="0" applyFont="1" applyFill="1" applyBorder="1" applyAlignment="1">
      <alignment horizontal="center" vertical="center" wrapText="1"/>
    </xf>
    <xf numFmtId="0" fontId="4" fillId="24" borderId="212" xfId="0" applyFont="1" applyFill="1" applyBorder="1" applyAlignment="1">
      <alignment horizontal="center" vertical="center" wrapText="1"/>
    </xf>
    <xf numFmtId="0" fontId="4" fillId="0" borderId="154" xfId="0" applyFont="1" applyBorder="1" applyAlignment="1">
      <alignment horizontal="center" vertical="center" wrapText="1"/>
    </xf>
    <xf numFmtId="0" fontId="4" fillId="0" borderId="125" xfId="0" applyFont="1" applyBorder="1" applyAlignment="1">
      <alignment horizontal="center" vertical="center" wrapText="1"/>
    </xf>
    <xf numFmtId="0" fontId="4" fillId="0" borderId="163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6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21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220" xfId="0" applyFont="1" applyFill="1" applyBorder="1" applyAlignment="1">
      <alignment horizontal="center" vertical="center" wrapText="1"/>
    </xf>
    <xf numFmtId="0" fontId="4" fillId="20" borderId="117" xfId="0" applyFont="1" applyFill="1" applyBorder="1" applyAlignment="1">
      <alignment horizontal="center" vertical="center" wrapText="1"/>
    </xf>
    <xf numFmtId="0" fontId="4" fillId="20" borderId="212" xfId="0" applyFont="1" applyFill="1" applyBorder="1" applyAlignment="1">
      <alignment horizontal="center" vertical="center" wrapText="1"/>
    </xf>
    <xf numFmtId="0" fontId="4" fillId="25" borderId="16" xfId="0" applyFont="1" applyFill="1" applyBorder="1" applyAlignment="1">
      <alignment horizontal="center" vertical="center" wrapText="1"/>
    </xf>
    <xf numFmtId="0" fontId="4" fillId="25" borderId="22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20" xfId="0" applyFont="1" applyBorder="1" applyAlignment="1">
      <alignment horizontal="center" vertical="center" wrapText="1"/>
    </xf>
    <xf numFmtId="0" fontId="4" fillId="0" borderId="219" xfId="0" applyFont="1" applyBorder="1" applyAlignment="1">
      <alignment horizontal="center" vertical="center" wrapText="1"/>
    </xf>
    <xf numFmtId="0" fontId="4" fillId="0" borderId="19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22" borderId="16" xfId="0" applyFont="1" applyFill="1" applyBorder="1" applyAlignment="1">
      <alignment horizontal="center" vertical="center" wrapText="1"/>
    </xf>
    <xf numFmtId="0" fontId="4" fillId="22" borderId="220" xfId="0" applyFont="1" applyFill="1" applyBorder="1" applyAlignment="1">
      <alignment horizontal="center" vertical="center" wrapText="1"/>
    </xf>
    <xf numFmtId="0" fontId="26" fillId="22" borderId="40" xfId="0" applyFont="1" applyFill="1" applyBorder="1" applyAlignment="1">
      <alignment horizontal="center" vertical="center" wrapText="1"/>
    </xf>
    <xf numFmtId="0" fontId="26" fillId="22" borderId="126" xfId="0" applyFont="1" applyFill="1" applyBorder="1" applyAlignment="1">
      <alignment horizontal="center" vertical="center" wrapText="1"/>
    </xf>
    <xf numFmtId="0" fontId="26" fillId="22" borderId="42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126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25" borderId="40" xfId="0" applyFont="1" applyFill="1" applyBorder="1" applyAlignment="1">
      <alignment horizontal="center" vertical="center" wrapText="1"/>
    </xf>
    <xf numFmtId="0" fontId="4" fillId="25" borderId="126" xfId="0" applyFont="1" applyFill="1" applyBorder="1" applyAlignment="1">
      <alignment horizontal="center" vertical="center" wrapText="1"/>
    </xf>
    <xf numFmtId="0" fontId="4" fillId="25" borderId="4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221" xfId="0" applyFont="1" applyBorder="1" applyAlignment="1">
      <alignment horizontal="center"/>
    </xf>
    <xf numFmtId="0" fontId="24" fillId="0" borderId="221" xfId="0" applyFont="1" applyBorder="1" applyAlignment="1">
      <alignment horizontal="center"/>
    </xf>
    <xf numFmtId="0" fontId="0" fillId="0" borderId="0" xfId="0" applyAlignment="1">
      <alignment/>
    </xf>
    <xf numFmtId="0" fontId="2" fillId="0" borderId="16" xfId="90" applyFont="1" applyFill="1" applyBorder="1" applyAlignment="1" applyProtection="1">
      <alignment horizontal="center" vertical="center" wrapText="1"/>
      <protection locked="0"/>
    </xf>
    <xf numFmtId="0" fontId="2" fillId="0" borderId="19" xfId="90" applyFont="1" applyFill="1" applyBorder="1" applyAlignment="1" applyProtection="1">
      <alignment horizontal="center" vertical="center" wrapText="1"/>
      <protection locked="0"/>
    </xf>
    <xf numFmtId="0" fontId="2" fillId="0" borderId="60" xfId="90" applyFont="1" applyFill="1" applyBorder="1" applyAlignment="1" applyProtection="1">
      <alignment horizontal="center" vertical="center" wrapText="1"/>
      <protection locked="0"/>
    </xf>
    <xf numFmtId="0" fontId="2" fillId="0" borderId="17" xfId="90" applyFont="1" applyBorder="1" applyAlignment="1" applyProtection="1">
      <alignment horizontal="left" vertical="center" wrapText="1"/>
      <protection locked="0"/>
    </xf>
    <xf numFmtId="0" fontId="2" fillId="0" borderId="20" xfId="90" applyFont="1" applyBorder="1" applyAlignment="1" applyProtection="1">
      <alignment horizontal="left" vertical="center" wrapText="1"/>
      <protection locked="0"/>
    </xf>
    <xf numFmtId="0" fontId="2" fillId="0" borderId="12" xfId="90" applyFont="1" applyBorder="1" applyAlignment="1" applyProtection="1">
      <alignment horizontal="left" vertical="center" wrapText="1"/>
      <protection locked="0"/>
    </xf>
    <xf numFmtId="3" fontId="0" fillId="0" borderId="17" xfId="90" applyNumberFormat="1" applyFont="1" applyBorder="1" applyAlignment="1" applyProtection="1">
      <alignment horizontal="center" vertical="center" wrapText="1"/>
      <protection locked="0"/>
    </xf>
    <xf numFmtId="3" fontId="0" fillId="0" borderId="20" xfId="90" applyNumberFormat="1" applyFont="1" applyBorder="1" applyAlignment="1" applyProtection="1">
      <alignment horizontal="center" vertical="center" wrapText="1"/>
      <protection locked="0"/>
    </xf>
    <xf numFmtId="3" fontId="0" fillId="0" borderId="12" xfId="90" applyNumberFormat="1" applyFont="1" applyBorder="1" applyAlignment="1" applyProtection="1">
      <alignment horizontal="center" vertical="center" wrapText="1"/>
      <protection locked="0"/>
    </xf>
    <xf numFmtId="9" fontId="0" fillId="0" borderId="17" xfId="90" applyNumberFormat="1" applyFont="1" applyBorder="1" applyAlignment="1" applyProtection="1">
      <alignment horizontal="center" vertical="center" wrapText="1"/>
      <protection locked="0"/>
    </xf>
    <xf numFmtId="9" fontId="0" fillId="0" borderId="20" xfId="90" applyNumberFormat="1" applyFont="1" applyBorder="1" applyAlignment="1" applyProtection="1">
      <alignment horizontal="center" vertical="center" wrapText="1"/>
      <protection locked="0"/>
    </xf>
    <xf numFmtId="9" fontId="0" fillId="0" borderId="12" xfId="90" applyNumberFormat="1" applyFont="1" applyBorder="1" applyAlignment="1" applyProtection="1">
      <alignment horizontal="center" vertical="center" wrapText="1"/>
      <protection locked="0"/>
    </xf>
    <xf numFmtId="0" fontId="2" fillId="0" borderId="48" xfId="90" applyFont="1" applyFill="1" applyBorder="1" applyAlignment="1" applyProtection="1">
      <alignment horizontal="right"/>
      <protection locked="0"/>
    </xf>
    <xf numFmtId="0" fontId="2" fillId="0" borderId="81" xfId="90" applyFont="1" applyFill="1" applyBorder="1" applyAlignment="1" applyProtection="1">
      <alignment horizontal="right"/>
      <protection locked="0"/>
    </xf>
    <xf numFmtId="0" fontId="2" fillId="0" borderId="29" xfId="90" applyFont="1" applyFill="1" applyBorder="1" applyAlignment="1" applyProtection="1">
      <alignment horizontal="right"/>
      <protection locked="0"/>
    </xf>
    <xf numFmtId="0" fontId="0" fillId="0" borderId="56" xfId="90" applyFont="1" applyBorder="1" applyAlignment="1" applyProtection="1">
      <alignment horizontal="left" vertical="top" wrapText="1"/>
      <protection locked="0"/>
    </xf>
    <xf numFmtId="0" fontId="0" fillId="0" borderId="57" xfId="90" applyFont="1" applyBorder="1" applyAlignment="1" applyProtection="1">
      <alignment horizontal="left" vertical="top" wrapText="1"/>
      <protection locked="0"/>
    </xf>
    <xf numFmtId="0" fontId="0" fillId="0" borderId="25" xfId="90" applyFont="1" applyBorder="1" applyAlignment="1" applyProtection="1">
      <alignment horizontal="left" vertical="top" wrapText="1"/>
      <protection locked="0"/>
    </xf>
    <xf numFmtId="0" fontId="84" fillId="0" borderId="56" xfId="90" applyFont="1" applyBorder="1" applyAlignment="1" applyProtection="1">
      <alignment horizontal="left" vertical="top" wrapText="1"/>
      <protection locked="0"/>
    </xf>
    <xf numFmtId="0" fontId="84" fillId="0" borderId="57" xfId="90" applyFont="1" applyBorder="1" applyAlignment="1" applyProtection="1">
      <alignment horizontal="left" vertical="top" wrapText="1"/>
      <protection locked="0"/>
    </xf>
    <xf numFmtId="0" fontId="84" fillId="0" borderId="25" xfId="90" applyFont="1" applyBorder="1" applyAlignment="1" applyProtection="1">
      <alignment horizontal="left" vertical="top" wrapText="1"/>
      <protection locked="0"/>
    </xf>
    <xf numFmtId="0" fontId="0" fillId="0" borderId="57" xfId="0" applyBorder="1" applyAlignment="1">
      <alignment/>
    </xf>
    <xf numFmtId="0" fontId="0" fillId="0" borderId="25" xfId="0" applyBorder="1" applyAlignment="1">
      <alignment/>
    </xf>
    <xf numFmtId="0" fontId="40" fillId="0" borderId="56" xfId="90" applyFont="1" applyBorder="1" applyAlignment="1" applyProtection="1">
      <alignment horizontal="left" vertical="top" wrapText="1"/>
      <protection locked="0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31" fillId="0" borderId="169" xfId="0" applyFont="1" applyBorder="1" applyAlignment="1">
      <alignment horizontal="left" vertical="center"/>
    </xf>
    <xf numFmtId="0" fontId="31" fillId="0" borderId="170" xfId="0" applyFont="1" applyBorder="1" applyAlignment="1">
      <alignment horizontal="left" vertical="center"/>
    </xf>
    <xf numFmtId="0" fontId="31" fillId="0" borderId="191" xfId="0" applyFont="1" applyBorder="1" applyAlignment="1">
      <alignment horizontal="left" vertical="center"/>
    </xf>
    <xf numFmtId="0" fontId="24" fillId="0" borderId="39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32" xfId="0" applyFont="1" applyBorder="1" applyAlignment="1">
      <alignment horizontal="left" vertical="center" wrapText="1"/>
    </xf>
    <xf numFmtId="0" fontId="24" fillId="0" borderId="222" xfId="0" applyFont="1" applyBorder="1" applyAlignment="1">
      <alignment horizontal="left" vertical="center" wrapText="1"/>
    </xf>
    <xf numFmtId="0" fontId="24" fillId="0" borderId="223" xfId="0" applyFont="1" applyBorder="1" applyAlignment="1">
      <alignment horizontal="left" vertical="center" wrapText="1"/>
    </xf>
    <xf numFmtId="0" fontId="24" fillId="0" borderId="224" xfId="0" applyFont="1" applyBorder="1" applyAlignment="1">
      <alignment horizontal="left" vertical="center" wrapText="1"/>
    </xf>
    <xf numFmtId="0" fontId="24" fillId="0" borderId="225" xfId="0" applyFont="1" applyBorder="1" applyAlignment="1">
      <alignment horizontal="left" vertical="center" wrapText="1"/>
    </xf>
    <xf numFmtId="0" fontId="24" fillId="0" borderId="226" xfId="0" applyFont="1" applyBorder="1" applyAlignment="1">
      <alignment horizontal="left" vertical="center" wrapText="1"/>
    </xf>
    <xf numFmtId="0" fontId="24" fillId="0" borderId="227" xfId="0" applyFont="1" applyBorder="1" applyAlignment="1">
      <alignment horizontal="left" vertical="center" wrapText="1"/>
    </xf>
    <xf numFmtId="0" fontId="24" fillId="0" borderId="228" xfId="0" applyFont="1" applyBorder="1" applyAlignment="1">
      <alignment horizontal="left" vertical="center" wrapText="1"/>
    </xf>
    <xf numFmtId="0" fontId="24" fillId="0" borderId="229" xfId="0" applyFont="1" applyBorder="1" applyAlignment="1">
      <alignment horizontal="left" vertical="center" wrapText="1"/>
    </xf>
    <xf numFmtId="0" fontId="0" fillId="0" borderId="230" xfId="0" applyFont="1" applyBorder="1" applyAlignment="1">
      <alignment horizontal="left" vertical="center" wrapText="1"/>
    </xf>
    <xf numFmtId="0" fontId="0" fillId="0" borderId="231" xfId="0" applyFont="1" applyBorder="1" applyAlignment="1">
      <alignment horizontal="left" vertical="center" wrapText="1"/>
    </xf>
    <xf numFmtId="0" fontId="19" fillId="0" borderId="224" xfId="0" applyFont="1" applyBorder="1" applyAlignment="1">
      <alignment horizontal="left" vertical="center" wrapText="1"/>
    </xf>
    <xf numFmtId="0" fontId="19" fillId="0" borderId="225" xfId="0" applyFont="1" applyBorder="1" applyAlignment="1">
      <alignment horizontal="left" vertical="center" wrapText="1"/>
    </xf>
    <xf numFmtId="0" fontId="19" fillId="0" borderId="226" xfId="0" applyFont="1" applyBorder="1" applyAlignment="1">
      <alignment horizontal="left" vertical="center" wrapText="1"/>
    </xf>
    <xf numFmtId="0" fontId="24" fillId="0" borderId="227" xfId="0" applyFont="1" applyBorder="1" applyAlignment="1">
      <alignment horizontal="left" vertical="center"/>
    </xf>
    <xf numFmtId="0" fontId="24" fillId="0" borderId="228" xfId="0" applyFont="1" applyBorder="1" applyAlignment="1">
      <alignment horizontal="left" vertical="center"/>
    </xf>
    <xf numFmtId="0" fontId="24" fillId="0" borderId="232" xfId="0" applyFont="1" applyBorder="1" applyAlignment="1">
      <alignment horizontal="left" vertical="center"/>
    </xf>
    <xf numFmtId="0" fontId="0" fillId="0" borderId="233" xfId="0" applyFont="1" applyBorder="1" applyAlignment="1">
      <alignment horizontal="left" vertical="center" wrapText="1"/>
    </xf>
    <xf numFmtId="0" fontId="0" fillId="0" borderId="234" xfId="0" applyFont="1" applyBorder="1" applyAlignment="1">
      <alignment horizontal="left" vertical="center" wrapText="1"/>
    </xf>
    <xf numFmtId="0" fontId="24" fillId="0" borderId="235" xfId="0" applyFont="1" applyBorder="1" applyAlignment="1">
      <alignment horizontal="left" vertical="center" wrapText="1"/>
    </xf>
    <xf numFmtId="0" fontId="31" fillId="0" borderId="227" xfId="0" applyFont="1" applyBorder="1" applyAlignment="1">
      <alignment horizontal="left" vertical="center"/>
    </xf>
    <xf numFmtId="0" fontId="31" fillId="0" borderId="228" xfId="0" applyFont="1" applyBorder="1" applyAlignment="1">
      <alignment horizontal="left" vertical="center"/>
    </xf>
    <xf numFmtId="0" fontId="31" fillId="0" borderId="229" xfId="0" applyFont="1" applyBorder="1" applyAlignment="1">
      <alignment horizontal="left" vertical="center"/>
    </xf>
    <xf numFmtId="0" fontId="19" fillId="0" borderId="225" xfId="0" applyFont="1" applyBorder="1" applyAlignment="1">
      <alignment vertical="center"/>
    </xf>
    <xf numFmtId="0" fontId="19" fillId="0" borderId="226" xfId="0" applyFont="1" applyBorder="1" applyAlignment="1">
      <alignment vertical="center"/>
    </xf>
    <xf numFmtId="0" fontId="24" fillId="0" borderId="236" xfId="0" applyFont="1" applyBorder="1" applyAlignment="1">
      <alignment horizontal="left" vertical="center" wrapText="1"/>
    </xf>
    <xf numFmtId="0" fontId="24" fillId="0" borderId="237" xfId="0" applyFont="1" applyBorder="1" applyAlignment="1">
      <alignment horizontal="left" vertical="center" wrapText="1"/>
    </xf>
    <xf numFmtId="0" fontId="24" fillId="0" borderId="238" xfId="0" applyFont="1" applyBorder="1" applyAlignment="1">
      <alignment horizontal="left" vertical="center" wrapText="1"/>
    </xf>
    <xf numFmtId="0" fontId="24" fillId="0" borderId="217" xfId="0" applyFont="1" applyBorder="1" applyAlignment="1">
      <alignment horizontal="left" vertical="center" wrapText="1"/>
    </xf>
    <xf numFmtId="0" fontId="24" fillId="0" borderId="218" xfId="0" applyFont="1" applyBorder="1" applyAlignment="1">
      <alignment horizontal="left" vertical="center" wrapText="1"/>
    </xf>
    <xf numFmtId="0" fontId="24" fillId="0" borderId="228" xfId="0" applyFont="1" applyBorder="1" applyAlignment="1">
      <alignment vertical="center"/>
    </xf>
    <xf numFmtId="0" fontId="24" fillId="0" borderId="229" xfId="0" applyFont="1" applyBorder="1" applyAlignment="1">
      <alignment vertical="center"/>
    </xf>
    <xf numFmtId="0" fontId="24" fillId="0" borderId="225" xfId="0" applyFont="1" applyBorder="1" applyAlignment="1">
      <alignment vertical="center"/>
    </xf>
    <xf numFmtId="0" fontId="29" fillId="0" borderId="167" xfId="0" applyFont="1" applyBorder="1" applyAlignment="1">
      <alignment horizontal="center" vertical="center"/>
    </xf>
    <xf numFmtId="0" fontId="29" fillId="0" borderId="239" xfId="0" applyFont="1" applyBorder="1" applyAlignment="1">
      <alignment horizontal="center" vertical="center"/>
    </xf>
    <xf numFmtId="0" fontId="29" fillId="0" borderId="240" xfId="0" applyFont="1" applyBorder="1" applyAlignment="1">
      <alignment horizontal="center" vertical="center"/>
    </xf>
    <xf numFmtId="0" fontId="24" fillId="0" borderId="222" xfId="0" applyFont="1" applyBorder="1" applyAlignment="1">
      <alignment horizontal="left" vertical="center"/>
    </xf>
    <xf numFmtId="0" fontId="24" fillId="0" borderId="223" xfId="0" applyFont="1" applyBorder="1" applyAlignment="1">
      <alignment horizontal="left" vertical="center"/>
    </xf>
    <xf numFmtId="0" fontId="24" fillId="0" borderId="236" xfId="0" applyFont="1" applyBorder="1" applyAlignment="1">
      <alignment horizontal="left" vertical="center"/>
    </xf>
    <xf numFmtId="0" fontId="0" fillId="0" borderId="230" xfId="0" applyFont="1" applyBorder="1" applyAlignment="1">
      <alignment horizontal="left" vertical="center" wrapText="1"/>
    </xf>
    <xf numFmtId="0" fontId="0" fillId="0" borderId="231" xfId="0" applyFont="1" applyBorder="1" applyAlignment="1">
      <alignment horizontal="left" vertical="center" wrapText="1"/>
    </xf>
    <xf numFmtId="0" fontId="30" fillId="0" borderId="53" xfId="0" applyFont="1" applyBorder="1" applyAlignment="1">
      <alignment horizontal="center" vertical="center" wrapText="1"/>
    </xf>
    <xf numFmtId="0" fontId="30" fillId="0" borderId="55" xfId="0" applyFont="1" applyBorder="1" applyAlignment="1">
      <alignment horizontal="center" vertical="center" wrapText="1"/>
    </xf>
    <xf numFmtId="0" fontId="24" fillId="0" borderId="224" xfId="0" applyFont="1" applyBorder="1" applyAlignment="1">
      <alignment horizontal="left" vertical="center"/>
    </xf>
    <xf numFmtId="0" fontId="24" fillId="0" borderId="225" xfId="0" applyFont="1" applyBorder="1" applyAlignment="1">
      <alignment horizontal="left" vertical="center"/>
    </xf>
    <xf numFmtId="0" fontId="24" fillId="0" borderId="226" xfId="0" applyFont="1" applyBorder="1" applyAlignment="1">
      <alignment horizontal="left" vertical="center"/>
    </xf>
    <xf numFmtId="0" fontId="24" fillId="0" borderId="226" xfId="0" applyFont="1" applyBorder="1" applyAlignment="1">
      <alignment vertical="center"/>
    </xf>
    <xf numFmtId="0" fontId="24" fillId="0" borderId="228" xfId="0" applyFont="1" applyBorder="1" applyAlignment="1">
      <alignment vertical="center" wrapText="1"/>
    </xf>
    <xf numFmtId="0" fontId="24" fillId="0" borderId="232" xfId="0" applyFont="1" applyBorder="1" applyAlignment="1">
      <alignment vertical="center" wrapText="1"/>
    </xf>
    <xf numFmtId="0" fontId="24" fillId="0" borderId="225" xfId="0" applyFont="1" applyBorder="1" applyAlignment="1">
      <alignment vertical="center" wrapText="1"/>
    </xf>
    <xf numFmtId="0" fontId="24" fillId="0" borderId="235" xfId="0" applyFont="1" applyBorder="1" applyAlignment="1">
      <alignment vertical="center" wrapText="1"/>
    </xf>
    <xf numFmtId="0" fontId="24" fillId="0" borderId="232" xfId="0" applyFont="1" applyBorder="1" applyAlignment="1">
      <alignment vertical="center"/>
    </xf>
    <xf numFmtId="0" fontId="0" fillId="0" borderId="227" xfId="0" applyFont="1" applyBorder="1" applyAlignment="1">
      <alignment horizontal="left" vertical="center" wrapText="1"/>
    </xf>
    <xf numFmtId="0" fontId="0" fillId="0" borderId="228" xfId="0" applyFont="1" applyBorder="1" applyAlignment="1">
      <alignment vertical="center"/>
    </xf>
    <xf numFmtId="0" fontId="0" fillId="0" borderId="229" xfId="0" applyFont="1" applyBorder="1" applyAlignment="1">
      <alignment vertical="center"/>
    </xf>
    <xf numFmtId="0" fontId="24" fillId="0" borderId="210" xfId="0" applyFont="1" applyBorder="1" applyAlignment="1">
      <alignment horizontal="left" vertical="center" wrapText="1"/>
    </xf>
    <xf numFmtId="0" fontId="0" fillId="0" borderId="224" xfId="0" applyFont="1" applyBorder="1" applyAlignment="1">
      <alignment horizontal="left" vertical="center" wrapText="1"/>
    </xf>
    <xf numFmtId="0" fontId="0" fillId="0" borderId="225" xfId="0" applyFont="1" applyBorder="1" applyAlignment="1">
      <alignment vertical="center"/>
    </xf>
    <xf numFmtId="0" fontId="0" fillId="0" borderId="226" xfId="0" applyFont="1" applyBorder="1" applyAlignment="1">
      <alignment vertical="center"/>
    </xf>
    <xf numFmtId="0" fontId="30" fillId="0" borderId="59" xfId="0" applyFont="1" applyBorder="1" applyAlignment="1">
      <alignment horizontal="center" vertical="center" wrapText="1"/>
    </xf>
    <xf numFmtId="0" fontId="30" fillId="0" borderId="241" xfId="0" applyFont="1" applyBorder="1" applyAlignment="1">
      <alignment horizontal="center" vertical="center" wrapText="1"/>
    </xf>
    <xf numFmtId="0" fontId="0" fillId="0" borderId="242" xfId="0" applyFont="1" applyBorder="1" applyAlignment="1">
      <alignment horizontal="left" vertical="center" wrapText="1"/>
    </xf>
    <xf numFmtId="0" fontId="0" fillId="0" borderId="243" xfId="0" applyFont="1" applyBorder="1" applyAlignment="1">
      <alignment horizontal="left" vertical="center" wrapText="1"/>
    </xf>
    <xf numFmtId="0" fontId="0" fillId="0" borderId="244" xfId="0" applyFont="1" applyBorder="1" applyAlignment="1">
      <alignment horizontal="left" vertical="center" wrapText="1"/>
    </xf>
    <xf numFmtId="0" fontId="24" fillId="0" borderId="232" xfId="0" applyFont="1" applyBorder="1" applyAlignment="1">
      <alignment horizontal="left" vertical="center" wrapText="1"/>
    </xf>
    <xf numFmtId="0" fontId="0" fillId="0" borderId="233" xfId="0" applyFont="1" applyBorder="1" applyAlignment="1">
      <alignment horizontal="left" vertical="center" wrapText="1"/>
    </xf>
    <xf numFmtId="0" fontId="0" fillId="0" borderId="234" xfId="0" applyFont="1" applyBorder="1" applyAlignment="1">
      <alignment horizontal="left" vertical="center" wrapText="1"/>
    </xf>
    <xf numFmtId="0" fontId="30" fillId="0" borderId="76" xfId="0" applyFont="1" applyBorder="1" applyAlignment="1">
      <alignment horizontal="center" vertical="center" wrapText="1"/>
    </xf>
    <xf numFmtId="0" fontId="30" fillId="0" borderId="54" xfId="0" applyFont="1" applyBorder="1" applyAlignment="1">
      <alignment horizontal="center" vertical="center" wrapText="1"/>
    </xf>
    <xf numFmtId="0" fontId="30" fillId="0" borderId="245" xfId="0" applyFont="1" applyBorder="1" applyAlignment="1">
      <alignment horizontal="center" vertical="center" wrapText="1"/>
    </xf>
    <xf numFmtId="0" fontId="0" fillId="0" borderId="246" xfId="0" applyFont="1" applyBorder="1" applyAlignment="1">
      <alignment horizontal="left" vertical="center" wrapText="1"/>
    </xf>
    <xf numFmtId="0" fontId="0" fillId="0" borderId="247" xfId="0" applyFont="1" applyBorder="1" applyAlignment="1">
      <alignment horizontal="left" vertical="center" wrapText="1"/>
    </xf>
    <xf numFmtId="0" fontId="0" fillId="0" borderId="248" xfId="0" applyFont="1" applyBorder="1" applyAlignment="1">
      <alignment horizontal="left" vertical="center" wrapText="1"/>
    </xf>
    <xf numFmtId="0" fontId="2" fillId="0" borderId="117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0" fillId="0" borderId="117" xfId="0" applyBorder="1" applyAlignment="1" applyProtection="1">
      <alignment horizontal="center" wrapText="1"/>
      <protection/>
    </xf>
    <xf numFmtId="0" fontId="0" fillId="0" borderId="33" xfId="0" applyBorder="1" applyAlignment="1" applyProtection="1">
      <alignment horizontal="center" wrapText="1"/>
      <protection/>
    </xf>
    <xf numFmtId="0" fontId="0" fillId="0" borderId="117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 vertical="center" wrapText="1"/>
      <protection/>
    </xf>
    <xf numFmtId="4" fontId="1" fillId="0" borderId="117" xfId="0" applyNumberFormat="1" applyFont="1" applyBorder="1" applyAlignment="1" applyProtection="1">
      <alignment horizontal="center" vertical="center" wrapText="1"/>
      <protection/>
    </xf>
    <xf numFmtId="4" fontId="1" fillId="0" borderId="33" xfId="0" applyNumberFormat="1" applyFont="1" applyBorder="1" applyAlignment="1" applyProtection="1">
      <alignment horizontal="center" vertical="center" wrapText="1"/>
      <protection/>
    </xf>
    <xf numFmtId="0" fontId="24" fillId="0" borderId="24" xfId="0" applyFont="1" applyBorder="1" applyAlignment="1" applyProtection="1">
      <alignment horizontal="center" wrapText="1"/>
      <protection/>
    </xf>
  </cellXfs>
  <cellStyles count="10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Hypertextový odkaz_Příloha č. 1a" xfId="69"/>
    <cellStyle name="Check Cell" xfId="70"/>
    <cellStyle name="Chybně" xfId="71"/>
    <cellStyle name="Input" xfId="72"/>
    <cellStyle name="Kontrolní buňka" xfId="73"/>
    <cellStyle name="Linked Cell" xfId="74"/>
    <cellStyle name="Currency" xfId="75"/>
    <cellStyle name="Currency [0]" xfId="76"/>
    <cellStyle name="Nadpis 1" xfId="77"/>
    <cellStyle name="Nadpis 2" xfId="78"/>
    <cellStyle name="Nadpis 3" xfId="79"/>
    <cellStyle name="Nadpis 4" xfId="80"/>
    <cellStyle name="Název" xfId="81"/>
    <cellStyle name="Neutral" xfId="82"/>
    <cellStyle name="Neutrální" xfId="83"/>
    <cellStyle name="normální 2" xfId="84"/>
    <cellStyle name="normální 2_FO,RF,FKSP" xfId="85"/>
    <cellStyle name="normální 2_IF" xfId="86"/>
    <cellStyle name="normální 3" xfId="87"/>
    <cellStyle name="normální_čerpání fondů" xfId="88"/>
    <cellStyle name="normální_IF příloha" xfId="89"/>
    <cellStyle name="normální_List1" xfId="90"/>
    <cellStyle name="normální_Sešit9" xfId="91"/>
    <cellStyle name="normální_SŠ informatiky, elektrotechniky a řemesel úprava č 5" xfId="92"/>
    <cellStyle name="Note" xfId="93"/>
    <cellStyle name="Output" xfId="94"/>
    <cellStyle name="Poznámka" xfId="95"/>
    <cellStyle name="Percent" xfId="96"/>
    <cellStyle name="Propojená buňka" xfId="97"/>
    <cellStyle name="Followed Hyperlink" xfId="98"/>
    <cellStyle name="Správně" xfId="99"/>
    <cellStyle name="Text upozornění" xfId="100"/>
    <cellStyle name="Title" xfId="101"/>
    <cellStyle name="Total" xfId="102"/>
    <cellStyle name="Vstup" xfId="103"/>
    <cellStyle name="Výpočet" xfId="104"/>
    <cellStyle name="Výstup" xfId="105"/>
    <cellStyle name="Vysvětlující text" xfId="106"/>
    <cellStyle name="Warning Text" xfId="107"/>
    <cellStyle name="Zvýraznění 1" xfId="108"/>
    <cellStyle name="Zvýraznění 2" xfId="109"/>
    <cellStyle name="Zvýraznění 3" xfId="110"/>
    <cellStyle name="Zvýraznění 4" xfId="111"/>
    <cellStyle name="Zvýraznění 5" xfId="112"/>
    <cellStyle name="Zvýraznění 6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jana.majerovova@roznovskastredni.cz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PageLayoutView="0" workbookViewId="0" topLeftCell="A1">
      <selection activeCell="A23" sqref="A23:F23"/>
    </sheetView>
  </sheetViews>
  <sheetFormatPr defaultColWidth="9.140625" defaultRowHeight="12.75"/>
  <cols>
    <col min="1" max="1" width="35.7109375" style="204" customWidth="1"/>
    <col min="2" max="5" width="13.7109375" style="204" customWidth="1"/>
    <col min="6" max="6" width="13.7109375" style="207" customWidth="1"/>
    <col min="7" max="16384" width="9.140625" style="204" customWidth="1"/>
  </cols>
  <sheetData>
    <row r="1" spans="1:6" ht="12">
      <c r="A1" s="202" t="s">
        <v>535</v>
      </c>
      <c r="B1" s="203"/>
      <c r="C1" s="203"/>
      <c r="D1" s="203"/>
      <c r="F1" s="205" t="s">
        <v>534</v>
      </c>
    </row>
    <row r="2" spans="1:6" ht="12.75">
      <c r="A2" s="202" t="s">
        <v>529</v>
      </c>
      <c r="B2" s="206"/>
      <c r="C2" s="206"/>
      <c r="D2" s="206"/>
      <c r="F2" s="279" t="s">
        <v>698</v>
      </c>
    </row>
    <row r="3" spans="1:6" ht="12.75">
      <c r="A3" s="202"/>
      <c r="B3" s="206"/>
      <c r="C3" s="206"/>
      <c r="D3" s="206"/>
      <c r="F3" s="202"/>
    </row>
    <row r="4" spans="1:6" ht="12.75">
      <c r="A4" s="202"/>
      <c r="B4" s="206"/>
      <c r="C4" s="206"/>
      <c r="D4" s="206"/>
      <c r="F4" s="202"/>
    </row>
    <row r="6" ht="18">
      <c r="A6" s="208" t="s">
        <v>666</v>
      </c>
    </row>
    <row r="7" spans="5:6" ht="12.75" thickBot="1">
      <c r="E7" s="1263" t="s">
        <v>508</v>
      </c>
      <c r="F7" s="1263"/>
    </row>
    <row r="8" spans="1:6" ht="37.5" customHeight="1" thickBot="1" thickTop="1">
      <c r="A8" s="209"/>
      <c r="B8" s="210" t="s">
        <v>667</v>
      </c>
      <c r="C8" s="211" t="s">
        <v>693</v>
      </c>
      <c r="D8" s="211" t="s">
        <v>668</v>
      </c>
      <c r="E8" s="211" t="s">
        <v>694</v>
      </c>
      <c r="F8" s="212" t="s">
        <v>669</v>
      </c>
    </row>
    <row r="9" spans="1:6" s="216" customFormat="1" ht="30" customHeight="1" thickBot="1">
      <c r="A9" s="213" t="s">
        <v>670</v>
      </c>
      <c r="B9" s="214">
        <f>B10+B14</f>
        <v>0</v>
      </c>
      <c r="C9" s="214">
        <f>C10+C14</f>
        <v>0</v>
      </c>
      <c r="D9" s="215">
        <f>D10+D14</f>
        <v>0</v>
      </c>
      <c r="E9" s="215">
        <f>E10+E14</f>
        <v>0</v>
      </c>
      <c r="F9" s="293">
        <f>F10+F14</f>
        <v>0</v>
      </c>
    </row>
    <row r="10" spans="1:6" s="216" customFormat="1" ht="27.75" customHeight="1" thickTop="1">
      <c r="A10" s="217" t="s">
        <v>671</v>
      </c>
      <c r="B10" s="218">
        <f>B12+B13</f>
        <v>0</v>
      </c>
      <c r="C10" s="218">
        <f>C12+C13</f>
        <v>0</v>
      </c>
      <c r="D10" s="218">
        <f>D12+D13</f>
        <v>0</v>
      </c>
      <c r="E10" s="282">
        <f>E12+E13</f>
        <v>0</v>
      </c>
      <c r="F10" s="292">
        <f>F12+F13</f>
        <v>0</v>
      </c>
    </row>
    <row r="11" spans="1:6" ht="12" customHeight="1">
      <c r="A11" s="219" t="s">
        <v>672</v>
      </c>
      <c r="B11" s="220"/>
      <c r="C11" s="220"/>
      <c r="D11" s="221"/>
      <c r="E11" s="283"/>
      <c r="F11" s="284"/>
    </row>
    <row r="12" spans="1:6" ht="15.75" customHeight="1">
      <c r="A12" s="222" t="s">
        <v>673</v>
      </c>
      <c r="B12" s="223">
        <v>0</v>
      </c>
      <c r="C12" s="223">
        <v>0</v>
      </c>
      <c r="D12" s="224">
        <v>0</v>
      </c>
      <c r="E12" s="285">
        <v>0</v>
      </c>
      <c r="F12" s="286">
        <f>E12-D12</f>
        <v>0</v>
      </c>
    </row>
    <row r="13" spans="1:6" ht="15.75" customHeight="1" thickBot="1">
      <c r="A13" s="225" t="s">
        <v>696</v>
      </c>
      <c r="B13" s="226">
        <v>0</v>
      </c>
      <c r="C13" s="226">
        <v>0</v>
      </c>
      <c r="D13" s="227">
        <v>0</v>
      </c>
      <c r="E13" s="287">
        <v>0</v>
      </c>
      <c r="F13" s="288">
        <f>E13-D13</f>
        <v>0</v>
      </c>
    </row>
    <row r="14" spans="1:6" s="216" customFormat="1" ht="27.75" customHeight="1">
      <c r="A14" s="228" t="s">
        <v>674</v>
      </c>
      <c r="B14" s="229">
        <f>B16+B17</f>
        <v>0</v>
      </c>
      <c r="C14" s="229">
        <f>C16+C17</f>
        <v>0</v>
      </c>
      <c r="D14" s="230">
        <v>0</v>
      </c>
      <c r="E14" s="230">
        <f>E16+E17</f>
        <v>0</v>
      </c>
      <c r="F14" s="291">
        <f>E14-D14</f>
        <v>0</v>
      </c>
    </row>
    <row r="15" spans="1:6" ht="12" customHeight="1">
      <c r="A15" s="231" t="s">
        <v>675</v>
      </c>
      <c r="B15" s="232"/>
      <c r="C15" s="232"/>
      <c r="D15" s="233"/>
      <c r="E15" s="232"/>
      <c r="F15" s="234"/>
    </row>
    <row r="16" spans="1:6" ht="15.75" customHeight="1">
      <c r="A16" s="235" t="s">
        <v>676</v>
      </c>
      <c r="B16" s="236">
        <v>0</v>
      </c>
      <c r="C16" s="236">
        <v>0</v>
      </c>
      <c r="D16" s="237">
        <v>0</v>
      </c>
      <c r="E16" s="238">
        <v>0</v>
      </c>
      <c r="F16" s="289">
        <f aca="true" t="shared" si="0" ref="F16:F21">E16-D16</f>
        <v>0</v>
      </c>
    </row>
    <row r="17" spans="1:6" ht="15.75" customHeight="1" thickBot="1">
      <c r="A17" s="239" t="s">
        <v>695</v>
      </c>
      <c r="B17" s="240">
        <v>0</v>
      </c>
      <c r="C17" s="240">
        <v>0</v>
      </c>
      <c r="D17" s="280">
        <v>0</v>
      </c>
      <c r="E17" s="281">
        <v>0</v>
      </c>
      <c r="F17" s="290">
        <f t="shared" si="0"/>
        <v>0</v>
      </c>
    </row>
    <row r="18" spans="1:6" ht="27.75" customHeight="1" thickBot="1">
      <c r="A18" s="241" t="s">
        <v>677</v>
      </c>
      <c r="B18" s="242">
        <v>0</v>
      </c>
      <c r="C18" s="242">
        <v>0</v>
      </c>
      <c r="D18" s="243">
        <v>0</v>
      </c>
      <c r="E18" s="242">
        <v>0</v>
      </c>
      <c r="F18" s="244">
        <f t="shared" si="0"/>
        <v>0</v>
      </c>
    </row>
    <row r="19" spans="1:6" s="216" customFormat="1" ht="27.75" customHeight="1" thickBot="1">
      <c r="A19" s="241" t="s">
        <v>678</v>
      </c>
      <c r="B19" s="242">
        <v>0</v>
      </c>
      <c r="C19" s="242">
        <v>0</v>
      </c>
      <c r="D19" s="245" t="s">
        <v>571</v>
      </c>
      <c r="E19" s="242">
        <v>0</v>
      </c>
      <c r="F19" s="246">
        <f>E19-C19</f>
        <v>0</v>
      </c>
    </row>
    <row r="20" spans="1:6" s="216" customFormat="1" ht="27.75" customHeight="1" thickBot="1">
      <c r="A20" s="241" t="s">
        <v>679</v>
      </c>
      <c r="B20" s="242">
        <v>0</v>
      </c>
      <c r="C20" s="242">
        <v>0</v>
      </c>
      <c r="D20" s="247">
        <v>0</v>
      </c>
      <c r="E20" s="248">
        <v>0</v>
      </c>
      <c r="F20" s="249">
        <f t="shared" si="0"/>
        <v>0</v>
      </c>
    </row>
    <row r="21" spans="1:6" s="216" customFormat="1" ht="27.75" customHeight="1" thickBot="1">
      <c r="A21" s="241" t="s">
        <v>680</v>
      </c>
      <c r="B21" s="243">
        <v>0</v>
      </c>
      <c r="C21" s="242">
        <v>0</v>
      </c>
      <c r="D21" s="247">
        <v>0</v>
      </c>
      <c r="E21" s="248">
        <v>0</v>
      </c>
      <c r="F21" s="249">
        <f t="shared" si="0"/>
        <v>0</v>
      </c>
    </row>
    <row r="22" spans="1:6" s="216" customFormat="1" ht="27.75" customHeight="1" thickBot="1">
      <c r="A22" s="241" t="s">
        <v>697</v>
      </c>
      <c r="B22" s="242">
        <v>0</v>
      </c>
      <c r="C22" s="242">
        <v>0</v>
      </c>
      <c r="D22" s="247">
        <v>0</v>
      </c>
      <c r="E22" s="248">
        <v>0</v>
      </c>
      <c r="F22" s="249">
        <f>E22-D22</f>
        <v>0</v>
      </c>
    </row>
    <row r="23" spans="1:6" s="216" customFormat="1" ht="27" customHeight="1" thickBot="1">
      <c r="A23" s="1264" t="s">
        <v>681</v>
      </c>
      <c r="B23" s="1265"/>
      <c r="C23" s="1265"/>
      <c r="D23" s="1265"/>
      <c r="E23" s="1265"/>
      <c r="F23" s="1266"/>
    </row>
    <row r="24" spans="1:6" ht="27.75" customHeight="1">
      <c r="A24" s="250" t="s">
        <v>682</v>
      </c>
      <c r="B24" s="251">
        <v>0</v>
      </c>
      <c r="C24" s="251">
        <v>0</v>
      </c>
      <c r="D24" s="252" t="s">
        <v>571</v>
      </c>
      <c r="E24" s="251">
        <v>0</v>
      </c>
      <c r="F24" s="253">
        <f>E24-C24</f>
        <v>0</v>
      </c>
    </row>
    <row r="25" spans="1:6" ht="12" customHeight="1">
      <c r="A25" s="254" t="s">
        <v>683</v>
      </c>
      <c r="B25" s="255"/>
      <c r="C25" s="255"/>
      <c r="D25" s="256"/>
      <c r="E25" s="255"/>
      <c r="F25" s="257"/>
    </row>
    <row r="26" spans="1:6" ht="14.25" customHeight="1" thickBot="1">
      <c r="A26" s="258" t="s">
        <v>684</v>
      </c>
      <c r="B26" s="255">
        <v>0</v>
      </c>
      <c r="C26" s="255">
        <v>0</v>
      </c>
      <c r="D26" s="256" t="s">
        <v>571</v>
      </c>
      <c r="E26" s="255">
        <v>0</v>
      </c>
      <c r="F26" s="257">
        <f>E26-C26</f>
        <v>0</v>
      </c>
    </row>
    <row r="27" spans="1:6" ht="27.75" customHeight="1">
      <c r="A27" s="228" t="s">
        <v>685</v>
      </c>
      <c r="B27" s="229">
        <v>0</v>
      </c>
      <c r="C27" s="229">
        <v>0</v>
      </c>
      <c r="D27" s="252" t="s">
        <v>571</v>
      </c>
      <c r="E27" s="229">
        <v>0</v>
      </c>
      <c r="F27" s="259">
        <f>E27-C27</f>
        <v>0</v>
      </c>
    </row>
    <row r="28" spans="1:6" ht="12" customHeight="1">
      <c r="A28" s="254" t="s">
        <v>683</v>
      </c>
      <c r="B28" s="255"/>
      <c r="C28" s="255"/>
      <c r="D28" s="256"/>
      <c r="E28" s="255"/>
      <c r="F28" s="257"/>
    </row>
    <row r="29" spans="1:6" ht="15.75" customHeight="1" thickBot="1">
      <c r="A29" s="260" t="s">
        <v>686</v>
      </c>
      <c r="B29" s="261">
        <v>0</v>
      </c>
      <c r="C29" s="261">
        <v>0</v>
      </c>
      <c r="D29" s="262" t="s">
        <v>571</v>
      </c>
      <c r="E29" s="261">
        <v>0</v>
      </c>
      <c r="F29" s="263">
        <f>E29-C29</f>
        <v>0</v>
      </c>
    </row>
    <row r="30" spans="1:10" ht="14.25" customHeight="1" hidden="1">
      <c r="A30" s="264" t="s">
        <v>687</v>
      </c>
      <c r="B30" s="265">
        <v>1</v>
      </c>
      <c r="C30" s="265">
        <v>1</v>
      </c>
      <c r="D30" s="266" t="s">
        <v>571</v>
      </c>
      <c r="E30" s="265">
        <v>1</v>
      </c>
      <c r="F30" s="267"/>
      <c r="J30" s="207"/>
    </row>
    <row r="31" spans="1:6" ht="27.75" customHeight="1" thickBot="1">
      <c r="A31" s="1267" t="s">
        <v>688</v>
      </c>
      <c r="B31" s="1261"/>
      <c r="C31" s="1261"/>
      <c r="D31" s="1261"/>
      <c r="E31" s="1261"/>
      <c r="F31" s="1262"/>
    </row>
    <row r="32" spans="1:6" s="216" customFormat="1" ht="27.75" customHeight="1" thickBot="1">
      <c r="A32" s="228" t="s">
        <v>689</v>
      </c>
      <c r="B32" s="229">
        <f>B33+B34</f>
        <v>0</v>
      </c>
      <c r="C32" s="229">
        <f>C33+C34</f>
        <v>0</v>
      </c>
      <c r="D32" s="229">
        <f>D33+D34</f>
        <v>0</v>
      </c>
      <c r="E32" s="230">
        <f>E33+E34</f>
        <v>0</v>
      </c>
      <c r="F32" s="268">
        <f>F33+F34</f>
        <v>0</v>
      </c>
    </row>
    <row r="33" spans="1:6" s="216" customFormat="1" ht="27.75" customHeight="1">
      <c r="A33" s="269" t="s">
        <v>690</v>
      </c>
      <c r="B33" s="270">
        <v>0</v>
      </c>
      <c r="C33" s="270">
        <v>0</v>
      </c>
      <c r="D33" s="270">
        <v>0</v>
      </c>
      <c r="E33" s="271">
        <v>0</v>
      </c>
      <c r="F33" s="272">
        <f>E33-D33</f>
        <v>0</v>
      </c>
    </row>
    <row r="34" spans="1:6" s="216" customFormat="1" ht="27.75" customHeight="1" thickBot="1">
      <c r="A34" s="273" t="s">
        <v>691</v>
      </c>
      <c r="B34" s="274">
        <v>0</v>
      </c>
      <c r="C34" s="274">
        <v>0</v>
      </c>
      <c r="D34" s="274">
        <v>0</v>
      </c>
      <c r="E34" s="275">
        <v>0</v>
      </c>
      <c r="F34" s="276">
        <f>E34-D34</f>
        <v>0</v>
      </c>
    </row>
    <row r="35" ht="12.75" thickTop="1">
      <c r="A35" s="204" t="s">
        <v>692</v>
      </c>
    </row>
    <row r="40" spans="1:4" ht="12.75">
      <c r="A40" s="277" t="s">
        <v>509</v>
      </c>
      <c r="B40" s="278"/>
      <c r="C40" s="278"/>
      <c r="D40" s="277" t="s">
        <v>510</v>
      </c>
    </row>
    <row r="41" spans="1:4" ht="12.75">
      <c r="A41" s="277" t="s">
        <v>511</v>
      </c>
      <c r="B41" s="278"/>
      <c r="C41" s="278"/>
      <c r="D41" s="277" t="s">
        <v>512</v>
      </c>
    </row>
    <row r="42" spans="1:4" ht="12.75">
      <c r="A42" s="277" t="s">
        <v>513</v>
      </c>
      <c r="B42" s="278"/>
      <c r="C42" s="278"/>
      <c r="D42" s="278"/>
    </row>
  </sheetData>
  <sheetProtection/>
  <mergeCells count="3">
    <mergeCell ref="E7:F7"/>
    <mergeCell ref="A23:F23"/>
    <mergeCell ref="A31:F31"/>
  </mergeCells>
  <printOptions/>
  <pageMargins left="0.75" right="0.75" top="1" bottom="1" header="0.4921259845" footer="0.4921259845"/>
  <pageSetup fitToHeight="1" fitToWidth="1" horizontalDpi="600" verticalDpi="600" orientation="portrait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22">
      <selection activeCell="A12" sqref="A12"/>
    </sheetView>
  </sheetViews>
  <sheetFormatPr defaultColWidth="9.140625" defaultRowHeight="12.75"/>
  <cols>
    <col min="1" max="1" width="40.421875" style="0" customWidth="1"/>
    <col min="2" max="6" width="11.7109375" style="0" customWidth="1"/>
  </cols>
  <sheetData>
    <row r="1" spans="1:6" ht="12.75">
      <c r="A1" s="3" t="s">
        <v>433</v>
      </c>
      <c r="B1" s="294"/>
      <c r="E1" s="1"/>
      <c r="F1" s="3" t="s">
        <v>707</v>
      </c>
    </row>
    <row r="2" spans="1:6" ht="12.75">
      <c r="A2" s="109" t="s">
        <v>434</v>
      </c>
      <c r="B2" s="109"/>
      <c r="C2" s="109"/>
      <c r="D2" s="109"/>
      <c r="E2" s="295"/>
      <c r="F2" s="296"/>
    </row>
    <row r="3" spans="1:6" ht="12.75">
      <c r="A3" s="3" t="s">
        <v>482</v>
      </c>
      <c r="B3" s="3"/>
      <c r="C3" s="3"/>
      <c r="D3" s="3"/>
      <c r="E3" s="3"/>
      <c r="F3" s="3"/>
    </row>
    <row r="4" spans="1:6" ht="12.75">
      <c r="A4" s="3"/>
      <c r="B4" s="3"/>
      <c r="C4" s="3"/>
      <c r="D4" s="3"/>
      <c r="E4" s="3"/>
      <c r="F4" s="3"/>
    </row>
    <row r="5" spans="1:6" ht="12.75">
      <c r="A5" s="3"/>
      <c r="B5" s="3"/>
      <c r="C5" s="3"/>
      <c r="D5" s="3"/>
      <c r="E5" s="3"/>
      <c r="F5" s="3"/>
    </row>
    <row r="6" spans="1:6" ht="18">
      <c r="A6" s="1279" t="s">
        <v>838</v>
      </c>
      <c r="B6" s="1279"/>
      <c r="C6" s="1280"/>
      <c r="D6" s="1280"/>
      <c r="E6" s="1280"/>
      <c r="F6" s="1280"/>
    </row>
    <row r="7" spans="1:6" ht="21" thickBot="1">
      <c r="A7" s="297"/>
      <c r="B7" s="297"/>
      <c r="C7" s="297"/>
      <c r="D7" s="297"/>
      <c r="E7" s="297"/>
      <c r="F7" s="298"/>
    </row>
    <row r="8" spans="1:6" ht="12.75">
      <c r="A8" s="299"/>
      <c r="B8" s="300" t="s">
        <v>709</v>
      </c>
      <c r="C8" s="1281" t="s">
        <v>710</v>
      </c>
      <c r="D8" s="1281"/>
      <c r="E8" s="1282"/>
      <c r="F8" s="1283"/>
    </row>
    <row r="9" spans="1:6" ht="14.25">
      <c r="A9" s="301" t="s">
        <v>711</v>
      </c>
      <c r="B9" s="302">
        <v>2010</v>
      </c>
      <c r="C9" s="303" t="s">
        <v>712</v>
      </c>
      <c r="D9" s="304" t="s">
        <v>713</v>
      </c>
      <c r="E9" s="303" t="s">
        <v>714</v>
      </c>
      <c r="F9" s="305" t="s">
        <v>515</v>
      </c>
    </row>
    <row r="10" spans="1:6" ht="13.5" thickBot="1">
      <c r="A10" s="306"/>
      <c r="B10" s="307" t="s">
        <v>595</v>
      </c>
      <c r="C10" s="308" t="s">
        <v>715</v>
      </c>
      <c r="D10" s="309" t="s">
        <v>716</v>
      </c>
      <c r="E10" s="308" t="s">
        <v>717</v>
      </c>
      <c r="F10" s="310"/>
    </row>
    <row r="11" spans="1:6" ht="12.75">
      <c r="A11" s="311" t="s">
        <v>718</v>
      </c>
      <c r="B11" s="312">
        <f>SUM(B12:B16)</f>
        <v>360</v>
      </c>
      <c r="C11" s="313">
        <f>SUM(C12:C16)</f>
        <v>0</v>
      </c>
      <c r="D11" s="314">
        <f>SUM(D12:D16)</f>
        <v>0</v>
      </c>
      <c r="E11" s="313">
        <f>SUM(E12:E16)</f>
        <v>359572</v>
      </c>
      <c r="F11" s="315">
        <f aca="true" t="shared" si="0" ref="F11:F43">SUM(C11:E11)</f>
        <v>359572</v>
      </c>
    </row>
    <row r="12" spans="1:6" ht="25.5">
      <c r="A12" s="1202" t="s">
        <v>435</v>
      </c>
      <c r="B12" s="317">
        <v>360</v>
      </c>
      <c r="C12" s="318"/>
      <c r="D12" s="319"/>
      <c r="E12" s="318">
        <v>359572</v>
      </c>
      <c r="F12" s="320">
        <f t="shared" si="0"/>
        <v>359572</v>
      </c>
    </row>
    <row r="13" spans="1:6" ht="12.75">
      <c r="A13" s="316"/>
      <c r="B13" s="317"/>
      <c r="C13" s="318"/>
      <c r="D13" s="319"/>
      <c r="E13" s="318"/>
      <c r="F13" s="320">
        <f t="shared" si="0"/>
        <v>0</v>
      </c>
    </row>
    <row r="14" spans="1:6" ht="12.75">
      <c r="A14" s="321"/>
      <c r="B14" s="322"/>
      <c r="C14" s="318"/>
      <c r="D14" s="319"/>
      <c r="E14" s="318"/>
      <c r="F14" s="320">
        <f t="shared" si="0"/>
        <v>0</v>
      </c>
    </row>
    <row r="15" spans="1:6" ht="12.75">
      <c r="A15" s="321"/>
      <c r="B15" s="322"/>
      <c r="C15" s="318"/>
      <c r="D15" s="319"/>
      <c r="E15" s="318"/>
      <c r="F15" s="320">
        <f t="shared" si="0"/>
        <v>0</v>
      </c>
    </row>
    <row r="16" spans="1:6" ht="12.75">
      <c r="A16" s="321"/>
      <c r="B16" s="322"/>
      <c r="C16" s="318"/>
      <c r="D16" s="319"/>
      <c r="E16" s="318"/>
      <c r="F16" s="320">
        <f t="shared" si="0"/>
        <v>0</v>
      </c>
    </row>
    <row r="17" spans="1:6" ht="12.75">
      <c r="A17" s="323" t="s">
        <v>719</v>
      </c>
      <c r="B17" s="324">
        <f>SUM(B18:B25)</f>
        <v>180</v>
      </c>
      <c r="C17" s="1175">
        <f>SUM(C18:C25)</f>
        <v>52509.4</v>
      </c>
      <c r="D17" s="325">
        <f>SUM(D18:D25)</f>
        <v>41090.770000000004</v>
      </c>
      <c r="E17" s="326">
        <f>SUM(E18:E25)</f>
        <v>0</v>
      </c>
      <c r="F17" s="315">
        <f t="shared" si="0"/>
        <v>93600.17000000001</v>
      </c>
    </row>
    <row r="18" spans="1:6" ht="12.75">
      <c r="A18" s="1176" t="s">
        <v>436</v>
      </c>
      <c r="B18" s="322">
        <v>0</v>
      </c>
      <c r="C18" s="318">
        <v>0</v>
      </c>
      <c r="D18" s="319">
        <v>0</v>
      </c>
      <c r="E18" s="318"/>
      <c r="F18" s="320">
        <f t="shared" si="0"/>
        <v>0</v>
      </c>
    </row>
    <row r="19" spans="1:6" ht="12.75">
      <c r="A19" s="1176" t="s">
        <v>437</v>
      </c>
      <c r="B19" s="322">
        <v>40</v>
      </c>
      <c r="C19" s="318">
        <v>14251</v>
      </c>
      <c r="D19" s="319">
        <v>15981.6</v>
      </c>
      <c r="E19" s="318"/>
      <c r="F19" s="320">
        <f t="shared" si="0"/>
        <v>30232.6</v>
      </c>
    </row>
    <row r="20" spans="1:6" ht="12.75">
      <c r="A20" s="1176" t="s">
        <v>428</v>
      </c>
      <c r="B20" s="322">
        <v>0</v>
      </c>
      <c r="C20" s="318">
        <v>0</v>
      </c>
      <c r="D20" s="319">
        <v>0</v>
      </c>
      <c r="E20" s="318"/>
      <c r="F20" s="320">
        <f t="shared" si="0"/>
        <v>0</v>
      </c>
    </row>
    <row r="21" spans="1:6" ht="12.75">
      <c r="A21" s="1176" t="s">
        <v>438</v>
      </c>
      <c r="B21" s="322">
        <v>30</v>
      </c>
      <c r="C21" s="318">
        <v>0</v>
      </c>
      <c r="D21" s="319">
        <v>7074.37</v>
      </c>
      <c r="E21" s="318"/>
      <c r="F21" s="320">
        <f t="shared" si="0"/>
        <v>7074.37</v>
      </c>
    </row>
    <row r="22" spans="1:6" ht="12.75">
      <c r="A22" s="1176" t="s">
        <v>439</v>
      </c>
      <c r="B22" s="322">
        <v>20</v>
      </c>
      <c r="C22" s="318">
        <v>0</v>
      </c>
      <c r="D22" s="319">
        <v>0</v>
      </c>
      <c r="E22" s="318"/>
      <c r="F22" s="320">
        <f t="shared" si="0"/>
        <v>0</v>
      </c>
    </row>
    <row r="23" spans="1:6" ht="12.75">
      <c r="A23" s="1176" t="s">
        <v>440</v>
      </c>
      <c r="B23" s="317">
        <v>20</v>
      </c>
      <c r="C23" s="327">
        <v>38258.4</v>
      </c>
      <c r="D23" s="328">
        <v>18034.8</v>
      </c>
      <c r="E23" s="327"/>
      <c r="F23" s="320">
        <f t="shared" si="0"/>
        <v>56293.2</v>
      </c>
    </row>
    <row r="24" spans="1:6" ht="12.75">
      <c r="A24" s="1176" t="s">
        <v>441</v>
      </c>
      <c r="B24" s="317">
        <v>70</v>
      </c>
      <c r="C24" s="327">
        <v>0</v>
      </c>
      <c r="D24" s="328">
        <v>0</v>
      </c>
      <c r="E24" s="327"/>
      <c r="F24" s="320">
        <f t="shared" si="0"/>
        <v>0</v>
      </c>
    </row>
    <row r="25" spans="1:6" ht="12.75">
      <c r="A25" s="316"/>
      <c r="B25" s="317"/>
      <c r="C25" s="327"/>
      <c r="D25" s="328"/>
      <c r="E25" s="327"/>
      <c r="F25" s="320">
        <f t="shared" si="0"/>
        <v>0</v>
      </c>
    </row>
    <row r="26" spans="1:6" ht="12.75">
      <c r="A26" s="329" t="s">
        <v>720</v>
      </c>
      <c r="B26" s="330">
        <f>SUM(B27:B33)</f>
        <v>150</v>
      </c>
      <c r="C26" s="1177">
        <f>SUM(C27:C33)</f>
        <v>113471.59999999999</v>
      </c>
      <c r="D26" s="331">
        <f>SUM(D27:D33)</f>
        <v>0</v>
      </c>
      <c r="E26" s="332">
        <f>SUM(E27:E33)</f>
        <v>0</v>
      </c>
      <c r="F26" s="315">
        <f t="shared" si="0"/>
        <v>113471.59999999999</v>
      </c>
    </row>
    <row r="27" spans="1:6" ht="12.75">
      <c r="A27" s="1176" t="s">
        <v>429</v>
      </c>
      <c r="B27" s="317">
        <v>30</v>
      </c>
      <c r="C27" s="327">
        <v>47593</v>
      </c>
      <c r="D27" s="328">
        <v>0</v>
      </c>
      <c r="E27" s="327"/>
      <c r="F27" s="320">
        <f t="shared" si="0"/>
        <v>47593</v>
      </c>
    </row>
    <row r="28" spans="1:6" ht="12.75">
      <c r="A28" s="1176" t="s">
        <v>442</v>
      </c>
      <c r="B28" s="317">
        <v>30</v>
      </c>
      <c r="C28" s="327">
        <v>27914.2</v>
      </c>
      <c r="D28" s="328">
        <v>0</v>
      </c>
      <c r="E28" s="327"/>
      <c r="F28" s="320">
        <f t="shared" si="0"/>
        <v>27914.2</v>
      </c>
    </row>
    <row r="29" spans="1:6" ht="12.75">
      <c r="A29" s="1176" t="s">
        <v>443</v>
      </c>
      <c r="B29" s="317">
        <v>30</v>
      </c>
      <c r="C29" s="327">
        <v>28026</v>
      </c>
      <c r="D29" s="328">
        <v>0</v>
      </c>
      <c r="E29" s="327"/>
      <c r="F29" s="320">
        <f t="shared" si="0"/>
        <v>28026</v>
      </c>
    </row>
    <row r="30" spans="1:6" ht="12.75">
      <c r="A30" s="1176" t="s">
        <v>430</v>
      </c>
      <c r="B30" s="317">
        <v>30</v>
      </c>
      <c r="C30" s="327">
        <v>0</v>
      </c>
      <c r="D30" s="328">
        <v>0</v>
      </c>
      <c r="E30" s="327"/>
      <c r="F30" s="320">
        <f t="shared" si="0"/>
        <v>0</v>
      </c>
    </row>
    <row r="31" spans="1:6" ht="12.75">
      <c r="A31" s="1176" t="s">
        <v>431</v>
      </c>
      <c r="B31" s="317">
        <v>20</v>
      </c>
      <c r="C31" s="327">
        <v>9938.4</v>
      </c>
      <c r="D31" s="328">
        <v>0</v>
      </c>
      <c r="E31" s="327"/>
      <c r="F31" s="320">
        <f t="shared" si="0"/>
        <v>9938.4</v>
      </c>
    </row>
    <row r="32" spans="1:6" ht="12.75">
      <c r="A32" s="1176" t="s">
        <v>432</v>
      </c>
      <c r="B32" s="317">
        <v>10</v>
      </c>
      <c r="C32" s="327">
        <v>0</v>
      </c>
      <c r="D32" s="328">
        <v>0</v>
      </c>
      <c r="E32" s="327"/>
      <c r="F32" s="320">
        <f t="shared" si="0"/>
        <v>0</v>
      </c>
    </row>
    <row r="33" spans="1:6" ht="12.75">
      <c r="A33" s="316"/>
      <c r="B33" s="317"/>
      <c r="C33" s="327"/>
      <c r="D33" s="328"/>
      <c r="E33" s="327"/>
      <c r="F33" s="320">
        <f t="shared" si="0"/>
        <v>0</v>
      </c>
    </row>
    <row r="34" spans="1:6" ht="12.75">
      <c r="A34" s="329" t="s">
        <v>521</v>
      </c>
      <c r="B34" s="330">
        <f>SUM(B35:B36)</f>
        <v>20</v>
      </c>
      <c r="C34" s="329">
        <f>SUM(C35:C36)</f>
        <v>0</v>
      </c>
      <c r="D34" s="331">
        <f>SUM(D35:D36)</f>
        <v>0</v>
      </c>
      <c r="E34" s="332">
        <f>SUM(E35:E36)</f>
        <v>0</v>
      </c>
      <c r="F34" s="315">
        <f t="shared" si="0"/>
        <v>0</v>
      </c>
    </row>
    <row r="35" spans="1:6" ht="12.75">
      <c r="A35" s="316" t="s">
        <v>444</v>
      </c>
      <c r="B35" s="330">
        <v>20</v>
      </c>
      <c r="C35" s="327">
        <v>0</v>
      </c>
      <c r="D35" s="328">
        <v>0</v>
      </c>
      <c r="E35" s="327"/>
      <c r="F35" s="320">
        <f t="shared" si="0"/>
        <v>0</v>
      </c>
    </row>
    <row r="36" spans="1:6" ht="12.75">
      <c r="A36" s="316"/>
      <c r="B36" s="317"/>
      <c r="C36" s="327"/>
      <c r="D36" s="328"/>
      <c r="E36" s="327"/>
      <c r="F36" s="320">
        <f t="shared" si="0"/>
        <v>0</v>
      </c>
    </row>
    <row r="37" spans="1:6" ht="12.75">
      <c r="A37" s="329" t="s">
        <v>721</v>
      </c>
      <c r="B37" s="330">
        <f>SUM(B38:B43)</f>
        <v>0</v>
      </c>
      <c r="C37" s="1177">
        <f>SUM(C38:C43)</f>
        <v>136787.4</v>
      </c>
      <c r="D37" s="331">
        <f>SUM(D38:D43)</f>
        <v>0</v>
      </c>
      <c r="E37" s="332">
        <f>SUM(E38:E43)</f>
        <v>0</v>
      </c>
      <c r="F37" s="320">
        <f t="shared" si="0"/>
        <v>136787.4</v>
      </c>
    </row>
    <row r="38" spans="1:6" ht="12.75">
      <c r="A38" s="316" t="s">
        <v>445</v>
      </c>
      <c r="B38" s="317"/>
      <c r="C38" s="327">
        <v>30527</v>
      </c>
      <c r="D38" s="328"/>
      <c r="E38" s="327"/>
      <c r="F38" s="320">
        <f t="shared" si="0"/>
        <v>30527</v>
      </c>
    </row>
    <row r="39" spans="1:6" ht="25.5">
      <c r="A39" s="1203" t="s">
        <v>446</v>
      </c>
      <c r="B39" s="317"/>
      <c r="C39" s="327">
        <v>49643</v>
      </c>
      <c r="D39" s="328"/>
      <c r="E39" s="327"/>
      <c r="F39" s="320">
        <f t="shared" si="0"/>
        <v>49643</v>
      </c>
    </row>
    <row r="40" spans="1:6" ht="12.75">
      <c r="A40" s="316" t="s">
        <v>447</v>
      </c>
      <c r="B40" s="317"/>
      <c r="C40" s="327">
        <v>22000</v>
      </c>
      <c r="D40" s="328"/>
      <c r="E40" s="327"/>
      <c r="F40" s="320">
        <f t="shared" si="0"/>
        <v>22000</v>
      </c>
    </row>
    <row r="41" spans="1:6" ht="25.5">
      <c r="A41" s="1202" t="s">
        <v>448</v>
      </c>
      <c r="B41" s="317"/>
      <c r="C41" s="327">
        <v>34617.4</v>
      </c>
      <c r="D41" s="328"/>
      <c r="E41" s="327"/>
      <c r="F41" s="320">
        <f t="shared" si="0"/>
        <v>34617.4</v>
      </c>
    </row>
    <row r="42" spans="1:6" ht="12.75">
      <c r="A42" s="316"/>
      <c r="B42" s="317"/>
      <c r="C42" s="327"/>
      <c r="D42" s="328"/>
      <c r="E42" s="327"/>
      <c r="F42" s="320">
        <f t="shared" si="0"/>
        <v>0</v>
      </c>
    </row>
    <row r="43" spans="1:6" ht="13.5" thickBot="1">
      <c r="A43" s="333"/>
      <c r="B43" s="334"/>
      <c r="C43" s="335"/>
      <c r="D43" s="336"/>
      <c r="E43" s="335"/>
      <c r="F43" s="337">
        <f t="shared" si="0"/>
        <v>0</v>
      </c>
    </row>
    <row r="44" spans="1:6" ht="12.75">
      <c r="A44" s="338"/>
      <c r="B44" s="339"/>
      <c r="C44" s="340"/>
      <c r="D44" s="341"/>
      <c r="E44" s="342"/>
      <c r="F44" s="343"/>
    </row>
    <row r="45" spans="1:6" ht="12.75">
      <c r="A45" s="344" t="s">
        <v>722</v>
      </c>
      <c r="B45" s="345">
        <f>B11+B17+B26+B34+B37</f>
        <v>710</v>
      </c>
      <c r="C45" s="346">
        <f>C11+C17+C26+C34+C37</f>
        <v>302768.4</v>
      </c>
      <c r="D45" s="347">
        <f>D11+D17+D26+D34+D37</f>
        <v>41090.770000000004</v>
      </c>
      <c r="E45" s="348">
        <f>E11+E17+E26+E34+E37</f>
        <v>359572</v>
      </c>
      <c r="F45" s="349">
        <f>F11+F17+F26+F34+F37</f>
        <v>703431.17</v>
      </c>
    </row>
    <row r="46" spans="1:6" ht="15" thickBot="1">
      <c r="A46" s="350"/>
      <c r="B46" s="351"/>
      <c r="C46" s="352"/>
      <c r="D46" s="353"/>
      <c r="E46" s="352"/>
      <c r="F46" s="354"/>
    </row>
    <row r="47" spans="1:6" ht="12.75">
      <c r="A47" s="5" t="s">
        <v>723</v>
      </c>
      <c r="B47" s="5"/>
      <c r="C47" s="10"/>
      <c r="D47" s="10"/>
      <c r="E47" s="10"/>
      <c r="F47" s="10"/>
    </row>
    <row r="48" spans="1:6" ht="12.75">
      <c r="A48" s="5"/>
      <c r="B48" s="5"/>
      <c r="C48" s="355"/>
      <c r="D48" s="355"/>
      <c r="E48" s="196"/>
      <c r="F48" s="196"/>
    </row>
    <row r="50" spans="1:5" ht="12.75">
      <c r="A50" s="1" t="s">
        <v>449</v>
      </c>
      <c r="B50" s="2"/>
      <c r="C50" s="2"/>
      <c r="D50" s="2"/>
      <c r="E50" s="2"/>
    </row>
    <row r="51" spans="1:5" ht="12.75">
      <c r="A51" s="1204" t="s">
        <v>479</v>
      </c>
      <c r="B51" s="356"/>
      <c r="C51" s="356"/>
      <c r="D51" s="356"/>
      <c r="E51" s="1204" t="s">
        <v>450</v>
      </c>
    </row>
    <row r="52" spans="1:5" ht="12.75">
      <c r="A52" s="356"/>
      <c r="B52" s="356"/>
      <c r="C52" s="356"/>
      <c r="D52" s="356"/>
      <c r="E52" s="1204" t="s">
        <v>512</v>
      </c>
    </row>
    <row r="53" spans="1:5" ht="12.75">
      <c r="A53" s="355"/>
      <c r="B53" s="355"/>
      <c r="C53" s="355"/>
      <c r="D53" s="355"/>
      <c r="E53" s="355"/>
    </row>
    <row r="54" spans="1:5" ht="12.75">
      <c r="A54" s="5"/>
      <c r="B54" s="5"/>
      <c r="C54" s="10"/>
      <c r="D54" s="10"/>
      <c r="E54" s="10"/>
    </row>
  </sheetData>
  <sheetProtection/>
  <mergeCells count="2">
    <mergeCell ref="A6:F6"/>
    <mergeCell ref="C8:F8"/>
  </mergeCells>
  <printOptions/>
  <pageMargins left="0.75" right="0.75" top="1" bottom="1" header="0.4921259845" footer="0.4921259845"/>
  <pageSetup horizontalDpi="600" verticalDpi="600" orientation="portrait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7.7109375" style="841" customWidth="1"/>
    <col min="2" max="2" width="62.7109375" style="841" customWidth="1"/>
    <col min="3" max="5" width="16.7109375" style="841" customWidth="1"/>
    <col min="6" max="16384" width="9.140625" style="841" customWidth="1"/>
  </cols>
  <sheetData>
    <row r="1" spans="1:5" ht="12.75">
      <c r="A1" s="840" t="s">
        <v>706</v>
      </c>
      <c r="E1" s="840" t="s">
        <v>421</v>
      </c>
    </row>
    <row r="2" spans="1:5" ht="15.75">
      <c r="A2" s="1284" t="s">
        <v>129</v>
      </c>
      <c r="B2" s="1284"/>
      <c r="C2" s="1284"/>
      <c r="D2" s="1284"/>
      <c r="E2" s="1284"/>
    </row>
    <row r="4" spans="1:5" ht="18">
      <c r="A4" s="1285" t="s">
        <v>130</v>
      </c>
      <c r="B4" s="1285"/>
      <c r="C4" s="1285"/>
      <c r="D4" s="1285"/>
      <c r="E4" s="1285"/>
    </row>
    <row r="7" spans="3:5" ht="13.5" thickBot="1">
      <c r="C7" s="842" t="s">
        <v>595</v>
      </c>
      <c r="E7" s="842" t="s">
        <v>508</v>
      </c>
    </row>
    <row r="8" spans="3:5" ht="13.5" thickBot="1">
      <c r="C8" s="843" t="s">
        <v>131</v>
      </c>
      <c r="D8" s="843" t="s">
        <v>132</v>
      </c>
      <c r="E8" s="844" t="s">
        <v>133</v>
      </c>
    </row>
    <row r="9" spans="1:5" ht="12.75">
      <c r="A9" s="845"/>
      <c r="B9" s="845"/>
      <c r="C9" s="846"/>
      <c r="D9" s="846"/>
      <c r="E9" s="847"/>
    </row>
    <row r="10" spans="1:5" ht="15">
      <c r="A10" s="848" t="s">
        <v>590</v>
      </c>
      <c r="B10" s="849" t="s">
        <v>134</v>
      </c>
      <c r="C10" s="850">
        <v>983</v>
      </c>
      <c r="D10" s="850">
        <v>983</v>
      </c>
      <c r="E10" s="851">
        <v>982514.41</v>
      </c>
    </row>
    <row r="11" spans="1:5" ht="13.5" thickBot="1">
      <c r="A11" s="852"/>
      <c r="B11" s="852"/>
      <c r="C11" s="853"/>
      <c r="D11" s="853"/>
      <c r="E11" s="854"/>
    </row>
    <row r="12" spans="1:5" ht="12.75">
      <c r="A12" s="855"/>
      <c r="B12" s="855"/>
      <c r="C12" s="856"/>
      <c r="D12" s="856"/>
      <c r="E12" s="857"/>
    </row>
    <row r="13" spans="1:5" ht="14.25">
      <c r="A13" s="858" t="s">
        <v>596</v>
      </c>
      <c r="B13" s="859" t="s">
        <v>135</v>
      </c>
      <c r="C13" s="860">
        <f>SUM(C17:C26)</f>
        <v>16381</v>
      </c>
      <c r="D13" s="860">
        <f>SUM(D17:D26)</f>
        <v>20482</v>
      </c>
      <c r="E13" s="861">
        <f>SUM(E17:E26)</f>
        <v>18881200.94</v>
      </c>
    </row>
    <row r="14" spans="1:5" ht="12.75">
      <c r="A14" s="855"/>
      <c r="B14" s="855"/>
      <c r="C14" s="856"/>
      <c r="D14" s="856"/>
      <c r="E14" s="857"/>
    </row>
    <row r="15" spans="1:5" ht="12.75">
      <c r="A15" s="862"/>
      <c r="B15" s="862" t="s">
        <v>136</v>
      </c>
      <c r="C15" s="863"/>
      <c r="D15" s="863"/>
      <c r="E15" s="864"/>
    </row>
    <row r="16" spans="1:5" ht="12.75">
      <c r="A16" s="862"/>
      <c r="B16" s="862"/>
      <c r="C16" s="863"/>
      <c r="D16" s="863"/>
      <c r="E16" s="864"/>
    </row>
    <row r="17" spans="1:5" ht="12.75">
      <c r="A17" s="862"/>
      <c r="B17" s="862" t="s">
        <v>137</v>
      </c>
      <c r="C17" s="863">
        <v>2120</v>
      </c>
      <c r="D17" s="863">
        <v>2120</v>
      </c>
      <c r="E17" s="864">
        <v>2119996.94</v>
      </c>
    </row>
    <row r="18" spans="1:5" ht="12.75">
      <c r="A18" s="862"/>
      <c r="B18" s="862" t="s">
        <v>138</v>
      </c>
      <c r="C18" s="863">
        <v>1</v>
      </c>
      <c r="D18" s="863">
        <v>1</v>
      </c>
      <c r="E18" s="864">
        <v>204</v>
      </c>
    </row>
    <row r="19" spans="1:5" ht="12.75">
      <c r="A19" s="862"/>
      <c r="B19" s="862" t="s">
        <v>139</v>
      </c>
      <c r="C19" s="863">
        <v>14260</v>
      </c>
      <c r="D19" s="863">
        <v>18361</v>
      </c>
      <c r="E19" s="864">
        <v>16761000</v>
      </c>
    </row>
    <row r="20" spans="1:5" ht="12.75">
      <c r="A20" s="862"/>
      <c r="B20" s="862" t="s">
        <v>140</v>
      </c>
      <c r="C20" s="863">
        <v>0</v>
      </c>
      <c r="D20" s="863">
        <v>0</v>
      </c>
      <c r="E20" s="864">
        <v>0</v>
      </c>
    </row>
    <row r="21" spans="1:5" ht="12.75">
      <c r="A21" s="862"/>
      <c r="B21" s="862" t="s">
        <v>141</v>
      </c>
      <c r="C21" s="863">
        <v>0</v>
      </c>
      <c r="D21" s="863">
        <v>0</v>
      </c>
      <c r="E21" s="864">
        <v>0</v>
      </c>
    </row>
    <row r="22" spans="1:5" ht="12.75">
      <c r="A22" s="862"/>
      <c r="B22" s="862" t="s">
        <v>142</v>
      </c>
      <c r="C22" s="863">
        <v>0</v>
      </c>
      <c r="D22" s="863">
        <v>0</v>
      </c>
      <c r="E22" s="864">
        <v>0</v>
      </c>
    </row>
    <row r="23" spans="1:5" ht="12.75">
      <c r="A23" s="862"/>
      <c r="B23" s="865" t="s">
        <v>143</v>
      </c>
      <c r="C23" s="863">
        <v>0</v>
      </c>
      <c r="D23" s="863">
        <v>0</v>
      </c>
      <c r="E23" s="864">
        <v>0</v>
      </c>
    </row>
    <row r="24" spans="1:5" ht="12.75">
      <c r="A24" s="862"/>
      <c r="B24" s="862" t="s">
        <v>144</v>
      </c>
      <c r="C24" s="863">
        <v>0</v>
      </c>
      <c r="D24" s="863">
        <v>0</v>
      </c>
      <c r="E24" s="864">
        <v>0</v>
      </c>
    </row>
    <row r="25" spans="1:5" ht="12.75">
      <c r="A25" s="862"/>
      <c r="B25" s="862" t="s">
        <v>145</v>
      </c>
      <c r="C25" s="863">
        <v>0</v>
      </c>
      <c r="D25" s="863">
        <v>0</v>
      </c>
      <c r="E25" s="864">
        <v>0</v>
      </c>
    </row>
    <row r="26" spans="1:5" ht="12.75">
      <c r="A26" s="862"/>
      <c r="B26" s="862" t="s">
        <v>146</v>
      </c>
      <c r="C26" s="863">
        <v>0</v>
      </c>
      <c r="D26" s="863">
        <v>0</v>
      </c>
      <c r="E26" s="864">
        <v>0</v>
      </c>
    </row>
    <row r="27" spans="1:5" ht="12.75">
      <c r="A27" s="862"/>
      <c r="B27" s="862"/>
      <c r="C27" s="863"/>
      <c r="D27" s="863"/>
      <c r="E27" s="864"/>
    </row>
    <row r="28" spans="1:5" ht="12.75">
      <c r="A28" s="862"/>
      <c r="B28" s="862"/>
      <c r="C28" s="863"/>
      <c r="D28" s="863"/>
      <c r="E28" s="864"/>
    </row>
    <row r="29" spans="1:5" ht="12.75">
      <c r="A29" s="866"/>
      <c r="B29" s="866"/>
      <c r="C29" s="867"/>
      <c r="D29" s="867"/>
      <c r="E29" s="868"/>
    </row>
    <row r="30" spans="1:5" ht="12.75">
      <c r="A30" s="855"/>
      <c r="B30" s="855"/>
      <c r="C30" s="856"/>
      <c r="D30" s="856"/>
      <c r="E30" s="857"/>
    </row>
    <row r="31" spans="1:5" ht="14.25">
      <c r="A31" s="858" t="s">
        <v>598</v>
      </c>
      <c r="B31" s="859" t="s">
        <v>147</v>
      </c>
      <c r="C31" s="860">
        <f>C34+C37+C40+C41+C46+C47+C48+C49+C50+C51</f>
        <v>16977</v>
      </c>
      <c r="D31" s="860">
        <f>D34+D37+D40+D41+D46+D47+D48+D49+D50+D51</f>
        <v>21145</v>
      </c>
      <c r="E31" s="861">
        <f>E34+E37+E40+E41+E46+E47+E48+E49+E50+E51</f>
        <v>19477992</v>
      </c>
    </row>
    <row r="32" spans="1:5" ht="12.75">
      <c r="A32" s="855"/>
      <c r="B32" s="855"/>
      <c r="C32" s="856"/>
      <c r="D32" s="856"/>
      <c r="E32" s="857"/>
    </row>
    <row r="33" spans="1:5" ht="12.75">
      <c r="A33" s="862"/>
      <c r="B33" s="862" t="s">
        <v>148</v>
      </c>
      <c r="C33" s="863"/>
      <c r="D33" s="863"/>
      <c r="E33" s="864"/>
    </row>
    <row r="34" spans="1:6" ht="12.75">
      <c r="A34" s="862"/>
      <c r="B34" s="869" t="s">
        <v>149</v>
      </c>
      <c r="C34" s="870">
        <f>SUM(C35:C36)</f>
        <v>14917</v>
      </c>
      <c r="D34" s="870">
        <f>SUM(D35:D36)</f>
        <v>19085</v>
      </c>
      <c r="E34" s="871">
        <f>SUM(E35:E36)</f>
        <v>17418420</v>
      </c>
      <c r="F34" s="840"/>
    </row>
    <row r="35" spans="1:5" ht="12.75">
      <c r="A35" s="862"/>
      <c r="B35" s="872" t="s">
        <v>150</v>
      </c>
      <c r="C35" s="863">
        <v>0</v>
      </c>
      <c r="D35" s="863">
        <v>0</v>
      </c>
      <c r="E35" s="864">
        <v>0</v>
      </c>
    </row>
    <row r="36" spans="1:5" ht="12.75">
      <c r="A36" s="862"/>
      <c r="B36" s="872" t="s">
        <v>151</v>
      </c>
      <c r="C36" s="863">
        <v>14917</v>
      </c>
      <c r="D36" s="863">
        <v>19085</v>
      </c>
      <c r="E36" s="864">
        <v>17418420</v>
      </c>
    </row>
    <row r="37" spans="1:6" ht="12.75">
      <c r="A37" s="862"/>
      <c r="B37" s="869" t="s">
        <v>152</v>
      </c>
      <c r="C37" s="870">
        <f>SUM(C38:C39)</f>
        <v>360</v>
      </c>
      <c r="D37" s="870">
        <f>SUM(D38:D39)</f>
        <v>360</v>
      </c>
      <c r="E37" s="871">
        <f>SUM(E38:E39)</f>
        <v>359572</v>
      </c>
      <c r="F37" s="840"/>
    </row>
    <row r="38" spans="1:5" ht="12.75">
      <c r="A38" s="862"/>
      <c r="B38" s="872" t="s">
        <v>153</v>
      </c>
      <c r="C38" s="863">
        <v>360</v>
      </c>
      <c r="D38" s="863">
        <v>360</v>
      </c>
      <c r="E38" s="864">
        <v>359572</v>
      </c>
    </row>
    <row r="39" spans="1:5" ht="12.75">
      <c r="A39" s="862"/>
      <c r="B39" s="872" t="s">
        <v>154</v>
      </c>
      <c r="C39" s="863">
        <v>0</v>
      </c>
      <c r="D39" s="863">
        <v>0</v>
      </c>
      <c r="E39" s="864">
        <v>0</v>
      </c>
    </row>
    <row r="40" spans="1:6" ht="12.75">
      <c r="A40" s="862"/>
      <c r="B40" s="869" t="s">
        <v>155</v>
      </c>
      <c r="C40" s="870">
        <v>0</v>
      </c>
      <c r="D40" s="870">
        <v>0</v>
      </c>
      <c r="E40" s="871">
        <v>0</v>
      </c>
      <c r="F40" s="840"/>
    </row>
    <row r="41" spans="1:6" ht="12.75">
      <c r="A41" s="862"/>
      <c r="B41" s="869" t="s">
        <v>156</v>
      </c>
      <c r="C41" s="870">
        <f>SUM(C42:C45)</f>
        <v>0</v>
      </c>
      <c r="D41" s="870">
        <f>SUM(D42:D45)</f>
        <v>0</v>
      </c>
      <c r="E41" s="871">
        <f>SUM(E42:E45)</f>
        <v>0</v>
      </c>
      <c r="F41" s="840"/>
    </row>
    <row r="42" spans="1:5" ht="12.75">
      <c r="A42" s="862"/>
      <c r="B42" s="872" t="s">
        <v>157</v>
      </c>
      <c r="C42" s="863">
        <v>0</v>
      </c>
      <c r="D42" s="863">
        <v>0</v>
      </c>
      <c r="E42" s="864">
        <v>0</v>
      </c>
    </row>
    <row r="43" spans="1:5" ht="12.75">
      <c r="A43" s="862"/>
      <c r="B43" s="872" t="s">
        <v>158</v>
      </c>
      <c r="C43" s="863">
        <v>0</v>
      </c>
      <c r="D43" s="863">
        <v>0</v>
      </c>
      <c r="E43" s="864">
        <v>0</v>
      </c>
    </row>
    <row r="44" spans="1:5" ht="12.75">
      <c r="A44" s="862"/>
      <c r="B44" s="872" t="s">
        <v>159</v>
      </c>
      <c r="C44" s="863">
        <v>0</v>
      </c>
      <c r="D44" s="863">
        <v>0</v>
      </c>
      <c r="E44" s="864">
        <v>0</v>
      </c>
    </row>
    <row r="45" spans="1:5" ht="12.75">
      <c r="A45" s="862"/>
      <c r="B45" s="872" t="s">
        <v>160</v>
      </c>
      <c r="C45" s="863">
        <v>0</v>
      </c>
      <c r="D45" s="863">
        <v>0</v>
      </c>
      <c r="E45" s="864">
        <v>0</v>
      </c>
    </row>
    <row r="46" spans="1:6" ht="12.75">
      <c r="A46" s="862"/>
      <c r="B46" s="869" t="s">
        <v>161</v>
      </c>
      <c r="C46" s="870">
        <v>0</v>
      </c>
      <c r="D46" s="870">
        <v>0</v>
      </c>
      <c r="E46" s="871">
        <v>0</v>
      </c>
      <c r="F46" s="840"/>
    </row>
    <row r="47" spans="1:6" ht="12.75">
      <c r="A47" s="862"/>
      <c r="B47" s="869" t="s">
        <v>162</v>
      </c>
      <c r="C47" s="870">
        <v>1700</v>
      </c>
      <c r="D47" s="870">
        <v>1700</v>
      </c>
      <c r="E47" s="871">
        <v>1700000</v>
      </c>
      <c r="F47" s="840"/>
    </row>
    <row r="48" spans="1:6" ht="12.75">
      <c r="A48" s="862"/>
      <c r="B48" s="869" t="s">
        <v>163</v>
      </c>
      <c r="C48" s="870">
        <v>0</v>
      </c>
      <c r="D48" s="870">
        <v>0</v>
      </c>
      <c r="E48" s="871">
        <v>0</v>
      </c>
      <c r="F48" s="840"/>
    </row>
    <row r="49" spans="1:6" ht="12.75">
      <c r="A49" s="862"/>
      <c r="B49" s="869" t="s">
        <v>178</v>
      </c>
      <c r="C49" s="870">
        <v>0</v>
      </c>
      <c r="D49" s="870">
        <v>0</v>
      </c>
      <c r="E49" s="871">
        <v>0</v>
      </c>
      <c r="F49" s="840"/>
    </row>
    <row r="50" spans="1:6" ht="12.75">
      <c r="A50" s="862"/>
      <c r="B50" s="869" t="s">
        <v>164</v>
      </c>
      <c r="C50" s="870">
        <v>0</v>
      </c>
      <c r="D50" s="870">
        <v>0</v>
      </c>
      <c r="E50" s="871">
        <v>0</v>
      </c>
      <c r="F50" s="840"/>
    </row>
    <row r="51" spans="1:5" ht="12.75">
      <c r="A51" s="862"/>
      <c r="B51" s="869" t="s">
        <v>165</v>
      </c>
      <c r="C51" s="870">
        <v>0</v>
      </c>
      <c r="D51" s="870">
        <v>0</v>
      </c>
      <c r="E51" s="871">
        <v>0</v>
      </c>
    </row>
    <row r="52" spans="1:5" ht="12.75">
      <c r="A52" s="862"/>
      <c r="B52" s="862"/>
      <c r="C52" s="863"/>
      <c r="D52" s="863"/>
      <c r="E52" s="864"/>
    </row>
    <row r="53" spans="1:5" ht="12.75">
      <c r="A53" s="866"/>
      <c r="B53" s="866"/>
      <c r="C53" s="867"/>
      <c r="D53" s="867"/>
      <c r="E53" s="868"/>
    </row>
    <row r="54" spans="3:5" ht="12.75" hidden="1">
      <c r="C54" s="873"/>
      <c r="D54" s="873"/>
      <c r="E54" s="874"/>
    </row>
    <row r="55" spans="1:5" ht="12.75">
      <c r="A55" s="875"/>
      <c r="B55" s="875"/>
      <c r="C55" s="876"/>
      <c r="D55" s="876"/>
      <c r="E55" s="877"/>
    </row>
    <row r="56" spans="1:5" ht="14.25">
      <c r="A56" s="858" t="s">
        <v>166</v>
      </c>
      <c r="B56" s="859" t="str">
        <f>CONCATENATE("   STAV INVESTIČNÍHO FONDU K 31.12.",MID(B18,41,4))</f>
        <v>   STAV INVESTIČNÍHO FONDU K 31.12.2010</v>
      </c>
      <c r="C56" s="860">
        <f>C10+C13-C31</f>
        <v>387</v>
      </c>
      <c r="D56" s="860">
        <f>D10+D13-D31</f>
        <v>320</v>
      </c>
      <c r="E56" s="861">
        <f>E10+E13-E31</f>
        <v>385723.3500000015</v>
      </c>
    </row>
    <row r="57" spans="1:5" ht="12.75">
      <c r="A57" s="855"/>
      <c r="B57" s="872" t="s">
        <v>167</v>
      </c>
      <c r="C57" s="856"/>
      <c r="D57" s="856"/>
      <c r="E57" s="857"/>
    </row>
    <row r="58" spans="1:5" ht="13.5" thickBot="1">
      <c r="A58" s="852"/>
      <c r="B58" s="852"/>
      <c r="C58" s="853"/>
      <c r="D58" s="853"/>
      <c r="E58" s="854"/>
    </row>
    <row r="59" spans="1:5" ht="12.75">
      <c r="A59" s="842" t="s">
        <v>168</v>
      </c>
      <c r="C59" s="873"/>
      <c r="D59" s="873"/>
      <c r="E59" s="878"/>
    </row>
    <row r="60" spans="1:5" ht="12.75">
      <c r="A60" s="842" t="s">
        <v>169</v>
      </c>
      <c r="C60" s="873"/>
      <c r="D60" s="873"/>
      <c r="E60" s="874"/>
    </row>
    <row r="61" spans="1:5" ht="12.75">
      <c r="A61" s="842" t="s">
        <v>170</v>
      </c>
      <c r="C61" s="873"/>
      <c r="D61" s="873"/>
      <c r="E61" s="874"/>
    </row>
    <row r="62" spans="1:5" ht="12.75">
      <c r="A62" s="842" t="s">
        <v>171</v>
      </c>
      <c r="C62" s="873"/>
      <c r="D62" s="873"/>
      <c r="E62" s="874"/>
    </row>
    <row r="63" spans="1:5" ht="12.75">
      <c r="A63" s="842" t="s">
        <v>172</v>
      </c>
      <c r="C63" s="873"/>
      <c r="D63" s="873"/>
      <c r="E63" s="874"/>
    </row>
    <row r="64" spans="1:5" ht="12.75">
      <c r="A64" s="842" t="s">
        <v>173</v>
      </c>
      <c r="C64" s="873"/>
      <c r="D64" s="873"/>
      <c r="E64" s="874"/>
    </row>
    <row r="65" ht="12.75">
      <c r="A65" s="842"/>
    </row>
    <row r="68" spans="1:4" ht="12.75">
      <c r="A68" s="841" t="s">
        <v>174</v>
      </c>
      <c r="C68" s="841" t="s">
        <v>510</v>
      </c>
      <c r="D68" s="841" t="s">
        <v>43</v>
      </c>
    </row>
    <row r="69" spans="1:4" ht="12.75">
      <c r="A69" s="841" t="s">
        <v>175</v>
      </c>
      <c r="D69" s="841" t="s">
        <v>45</v>
      </c>
    </row>
    <row r="70" spans="1:2" ht="12.75">
      <c r="A70" s="841" t="s">
        <v>176</v>
      </c>
      <c r="B70" s="841" t="s">
        <v>177</v>
      </c>
    </row>
  </sheetData>
  <sheetProtection/>
  <mergeCells count="2">
    <mergeCell ref="A2:E2"/>
    <mergeCell ref="A4:E4"/>
  </mergeCells>
  <printOptions/>
  <pageMargins left="0.75" right="0.75" top="1" bottom="1" header="0.4921259845" footer="0.4921259845"/>
  <pageSetup fitToHeight="1" fitToWidth="1"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PageLayoutView="0" workbookViewId="0" topLeftCell="B1">
      <selection activeCell="A4" sqref="A4:J4"/>
    </sheetView>
  </sheetViews>
  <sheetFormatPr defaultColWidth="9.140625" defaultRowHeight="12.75"/>
  <cols>
    <col min="1" max="1" width="70.7109375" style="880" customWidth="1"/>
    <col min="2" max="10" width="12.7109375" style="880" customWidth="1"/>
    <col min="11" max="16384" width="9.140625" style="880" customWidth="1"/>
  </cols>
  <sheetData>
    <row r="1" ht="15">
      <c r="A1" s="879" t="s">
        <v>179</v>
      </c>
    </row>
    <row r="2" spans="1:10" ht="15.75">
      <c r="A2" s="1286" t="s">
        <v>129</v>
      </c>
      <c r="B2" s="1286"/>
      <c r="C2" s="1286"/>
      <c r="D2" s="1286"/>
      <c r="E2" s="1286"/>
      <c r="F2" s="1286"/>
      <c r="G2" s="1286"/>
      <c r="H2" s="1286"/>
      <c r="I2" s="1286"/>
      <c r="J2" s="1286"/>
    </row>
    <row r="3" ht="15">
      <c r="J3" s="1173" t="s">
        <v>422</v>
      </c>
    </row>
    <row r="4" spans="1:10" ht="18">
      <c r="A4" s="1287" t="s">
        <v>180</v>
      </c>
      <c r="B4" s="1287"/>
      <c r="C4" s="1287"/>
      <c r="D4" s="1287"/>
      <c r="E4" s="1287"/>
      <c r="F4" s="1287"/>
      <c r="G4" s="1287"/>
      <c r="H4" s="1287"/>
      <c r="I4" s="1287"/>
      <c r="J4" s="1287"/>
    </row>
    <row r="7" spans="2:9" ht="15.75" thickBot="1">
      <c r="B7" s="881" t="s">
        <v>595</v>
      </c>
      <c r="G7" s="880" t="s">
        <v>508</v>
      </c>
      <c r="I7" s="880" t="s">
        <v>595</v>
      </c>
    </row>
    <row r="8" spans="2:10" ht="15">
      <c r="B8" s="882" t="s">
        <v>181</v>
      </c>
      <c r="C8" s="882" t="s">
        <v>182</v>
      </c>
      <c r="D8" s="882" t="s">
        <v>183</v>
      </c>
      <c r="E8" s="882" t="s">
        <v>184</v>
      </c>
      <c r="F8" s="882" t="s">
        <v>185</v>
      </c>
      <c r="G8" s="882" t="s">
        <v>187</v>
      </c>
      <c r="H8" s="882" t="s">
        <v>188</v>
      </c>
      <c r="I8" s="882">
        <v>2011</v>
      </c>
      <c r="J8" s="882">
        <v>2012</v>
      </c>
    </row>
    <row r="9" spans="2:10" ht="15.75" thickBot="1">
      <c r="B9" s="883">
        <v>40200</v>
      </c>
      <c r="C9" s="883">
        <v>40315</v>
      </c>
      <c r="D9" s="883">
        <v>40399</v>
      </c>
      <c r="E9" s="883">
        <v>40497</v>
      </c>
      <c r="F9" s="883">
        <v>40497</v>
      </c>
      <c r="G9" s="884"/>
      <c r="H9" s="884" t="s">
        <v>189</v>
      </c>
      <c r="I9" s="884"/>
      <c r="J9" s="884"/>
    </row>
    <row r="10" spans="1:10" ht="15.75" thickBot="1">
      <c r="A10" s="885" t="s">
        <v>190</v>
      </c>
      <c r="B10" s="886">
        <v>16977</v>
      </c>
      <c r="C10" s="886">
        <v>67</v>
      </c>
      <c r="D10" s="886">
        <v>2501</v>
      </c>
      <c r="E10" s="886">
        <v>1600</v>
      </c>
      <c r="F10" s="886">
        <v>21145</v>
      </c>
      <c r="G10" s="887">
        <v>19477992</v>
      </c>
      <c r="H10" s="888"/>
      <c r="I10" s="888"/>
      <c r="J10" s="888"/>
    </row>
    <row r="11" spans="1:10" ht="15">
      <c r="A11" s="889" t="s">
        <v>675</v>
      </c>
      <c r="B11" s="890"/>
      <c r="C11" s="890"/>
      <c r="D11" s="890"/>
      <c r="E11" s="890"/>
      <c r="F11" s="890"/>
      <c r="G11" s="891"/>
      <c r="H11" s="892"/>
      <c r="I11" s="892"/>
      <c r="J11" s="892"/>
    </row>
    <row r="12" spans="1:10" ht="15">
      <c r="A12" s="893" t="s">
        <v>191</v>
      </c>
      <c r="B12" s="894">
        <v>14917</v>
      </c>
      <c r="C12" s="894">
        <v>67</v>
      </c>
      <c r="D12" s="894">
        <v>2501</v>
      </c>
      <c r="E12" s="894">
        <v>1600</v>
      </c>
      <c r="F12" s="894">
        <v>19085</v>
      </c>
      <c r="G12" s="895">
        <v>17418420</v>
      </c>
      <c r="H12" s="896"/>
      <c r="I12" s="896">
        <v>0</v>
      </c>
      <c r="J12" s="896">
        <v>0</v>
      </c>
    </row>
    <row r="13" spans="1:10" ht="15">
      <c r="A13" s="897" t="s">
        <v>192</v>
      </c>
      <c r="B13" s="898">
        <v>0</v>
      </c>
      <c r="C13" s="898">
        <v>0</v>
      </c>
      <c r="D13" s="898">
        <v>0</v>
      </c>
      <c r="E13" s="898">
        <v>0</v>
      </c>
      <c r="F13" s="898">
        <v>0</v>
      </c>
      <c r="G13" s="899">
        <v>0</v>
      </c>
      <c r="H13" s="900"/>
      <c r="I13" s="900">
        <v>0</v>
      </c>
      <c r="J13" s="900">
        <v>0</v>
      </c>
    </row>
    <row r="14" spans="1:10" ht="15">
      <c r="A14" s="897" t="s">
        <v>193</v>
      </c>
      <c r="B14" s="898">
        <v>14917</v>
      </c>
      <c r="C14" s="898">
        <v>67</v>
      </c>
      <c r="D14" s="898">
        <v>2501</v>
      </c>
      <c r="E14" s="898">
        <v>1600</v>
      </c>
      <c r="F14" s="898">
        <v>19085</v>
      </c>
      <c r="G14" s="899">
        <v>17418420</v>
      </c>
      <c r="H14" s="900"/>
      <c r="I14" s="900">
        <v>0</v>
      </c>
      <c r="J14" s="900">
        <v>0</v>
      </c>
    </row>
    <row r="15" spans="1:10" ht="15">
      <c r="A15" s="901" t="s">
        <v>194</v>
      </c>
      <c r="B15" s="902">
        <v>57</v>
      </c>
      <c r="C15" s="902">
        <v>0</v>
      </c>
      <c r="D15" s="902">
        <v>0</v>
      </c>
      <c r="E15" s="902">
        <v>0</v>
      </c>
      <c r="F15" s="902">
        <v>57</v>
      </c>
      <c r="G15" s="903">
        <v>57420</v>
      </c>
      <c r="H15" s="904" t="s">
        <v>195</v>
      </c>
      <c r="I15" s="904">
        <v>0</v>
      </c>
      <c r="J15" s="904">
        <v>0</v>
      </c>
    </row>
    <row r="16" spans="1:10" ht="15">
      <c r="A16" s="901" t="s">
        <v>196</v>
      </c>
      <c r="B16" s="902">
        <v>14860</v>
      </c>
      <c r="C16" s="902">
        <v>0</v>
      </c>
      <c r="D16" s="902">
        <v>2501</v>
      </c>
      <c r="E16" s="902">
        <v>1600</v>
      </c>
      <c r="F16" s="902">
        <v>18961</v>
      </c>
      <c r="G16" s="903">
        <v>17361000</v>
      </c>
      <c r="H16" s="904" t="s">
        <v>197</v>
      </c>
      <c r="I16" s="904">
        <v>0</v>
      </c>
      <c r="J16" s="904">
        <v>0</v>
      </c>
    </row>
    <row r="17" spans="1:10" ht="15.75" thickBot="1">
      <c r="A17" s="901" t="s">
        <v>198</v>
      </c>
      <c r="B17" s="902">
        <v>0</v>
      </c>
      <c r="C17" s="902">
        <v>67</v>
      </c>
      <c r="D17" s="902">
        <v>0</v>
      </c>
      <c r="E17" s="902">
        <v>0</v>
      </c>
      <c r="F17" s="902">
        <v>67</v>
      </c>
      <c r="G17" s="903"/>
      <c r="H17" s="904"/>
      <c r="I17" s="904">
        <v>0</v>
      </c>
      <c r="J17" s="904">
        <v>0</v>
      </c>
    </row>
    <row r="18" spans="1:10" ht="15">
      <c r="A18" s="905" t="s">
        <v>199</v>
      </c>
      <c r="B18" s="886">
        <v>360</v>
      </c>
      <c r="C18" s="886">
        <v>0</v>
      </c>
      <c r="D18" s="886">
        <v>0</v>
      </c>
      <c r="E18" s="886">
        <v>0</v>
      </c>
      <c r="F18" s="886">
        <v>360</v>
      </c>
      <c r="G18" s="887">
        <v>359572</v>
      </c>
      <c r="H18" s="888"/>
      <c r="I18" s="888">
        <v>0</v>
      </c>
      <c r="J18" s="888">
        <v>0</v>
      </c>
    </row>
    <row r="19" spans="1:10" ht="15">
      <c r="A19" s="897" t="s">
        <v>200</v>
      </c>
      <c r="B19" s="898">
        <v>360</v>
      </c>
      <c r="C19" s="898">
        <v>0</v>
      </c>
      <c r="D19" s="898">
        <v>0</v>
      </c>
      <c r="E19" s="898">
        <v>0</v>
      </c>
      <c r="F19" s="898">
        <v>360</v>
      </c>
      <c r="G19" s="899">
        <v>359572</v>
      </c>
      <c r="H19" s="900"/>
      <c r="I19" s="900">
        <v>0</v>
      </c>
      <c r="J19" s="900">
        <v>0</v>
      </c>
    </row>
    <row r="20" spans="1:10" ht="15">
      <c r="A20" s="901" t="s">
        <v>194</v>
      </c>
      <c r="B20" s="902">
        <v>360</v>
      </c>
      <c r="C20" s="902">
        <v>0</v>
      </c>
      <c r="D20" s="902">
        <v>0</v>
      </c>
      <c r="E20" s="902">
        <v>0</v>
      </c>
      <c r="F20" s="902">
        <v>360</v>
      </c>
      <c r="G20" s="903">
        <v>359572</v>
      </c>
      <c r="H20" s="904" t="s">
        <v>201</v>
      </c>
      <c r="I20" s="904">
        <v>0</v>
      </c>
      <c r="J20" s="904">
        <v>0</v>
      </c>
    </row>
    <row r="21" spans="1:10" ht="15.75" thickBot="1">
      <c r="A21" s="897" t="s">
        <v>202</v>
      </c>
      <c r="B21" s="898">
        <v>0</v>
      </c>
      <c r="C21" s="898">
        <v>0</v>
      </c>
      <c r="D21" s="898">
        <v>0</v>
      </c>
      <c r="E21" s="898">
        <v>0</v>
      </c>
      <c r="F21" s="898">
        <v>0</v>
      </c>
      <c r="G21" s="899">
        <v>0</v>
      </c>
      <c r="H21" s="900"/>
      <c r="I21" s="900">
        <v>0</v>
      </c>
      <c r="J21" s="900">
        <v>0</v>
      </c>
    </row>
    <row r="22" spans="1:10" ht="15.75" thickBot="1">
      <c r="A22" s="905" t="s">
        <v>203</v>
      </c>
      <c r="B22" s="886">
        <v>0</v>
      </c>
      <c r="C22" s="886">
        <v>0</v>
      </c>
      <c r="D22" s="886">
        <v>0</v>
      </c>
      <c r="E22" s="886">
        <v>0</v>
      </c>
      <c r="F22" s="886">
        <v>0</v>
      </c>
      <c r="G22" s="887">
        <v>0</v>
      </c>
      <c r="H22" s="888"/>
      <c r="I22" s="888">
        <v>0</v>
      </c>
      <c r="J22" s="888">
        <v>0</v>
      </c>
    </row>
    <row r="23" spans="1:10" ht="15">
      <c r="A23" s="905" t="s">
        <v>204</v>
      </c>
      <c r="B23" s="886">
        <v>0</v>
      </c>
      <c r="C23" s="886">
        <v>0</v>
      </c>
      <c r="D23" s="886">
        <v>0</v>
      </c>
      <c r="E23" s="886">
        <v>0</v>
      </c>
      <c r="F23" s="886">
        <v>0</v>
      </c>
      <c r="G23" s="887">
        <v>0</v>
      </c>
      <c r="H23" s="888"/>
      <c r="I23" s="888">
        <v>0</v>
      </c>
      <c r="J23" s="888">
        <v>0</v>
      </c>
    </row>
    <row r="24" spans="1:10" ht="15">
      <c r="A24" s="897" t="s">
        <v>205</v>
      </c>
      <c r="B24" s="898">
        <v>0</v>
      </c>
      <c r="C24" s="898">
        <v>0</v>
      </c>
      <c r="D24" s="898">
        <v>0</v>
      </c>
      <c r="E24" s="898">
        <v>0</v>
      </c>
      <c r="F24" s="898">
        <v>0</v>
      </c>
      <c r="G24" s="899">
        <v>0</v>
      </c>
      <c r="H24" s="900"/>
      <c r="I24" s="900">
        <v>0</v>
      </c>
      <c r="J24" s="900">
        <v>0</v>
      </c>
    </row>
    <row r="25" spans="1:10" ht="15">
      <c r="A25" s="897" t="s">
        <v>206</v>
      </c>
      <c r="B25" s="898">
        <v>0</v>
      </c>
      <c r="C25" s="898">
        <v>0</v>
      </c>
      <c r="D25" s="898">
        <v>0</v>
      </c>
      <c r="E25" s="898">
        <v>0</v>
      </c>
      <c r="F25" s="898">
        <v>0</v>
      </c>
      <c r="G25" s="899">
        <v>0</v>
      </c>
      <c r="H25" s="900"/>
      <c r="I25" s="900">
        <v>0</v>
      </c>
      <c r="J25" s="900">
        <v>0</v>
      </c>
    </row>
    <row r="26" spans="1:10" ht="15">
      <c r="A26" s="897" t="s">
        <v>207</v>
      </c>
      <c r="B26" s="898">
        <v>0</v>
      </c>
      <c r="C26" s="898">
        <v>0</v>
      </c>
      <c r="D26" s="898">
        <v>0</v>
      </c>
      <c r="E26" s="898">
        <v>0</v>
      </c>
      <c r="F26" s="898">
        <v>0</v>
      </c>
      <c r="G26" s="899">
        <v>0</v>
      </c>
      <c r="H26" s="900"/>
      <c r="I26" s="900">
        <v>0</v>
      </c>
      <c r="J26" s="900">
        <v>0</v>
      </c>
    </row>
    <row r="27" spans="1:10" ht="15.75" thickBot="1">
      <c r="A27" s="897" t="s">
        <v>208</v>
      </c>
      <c r="B27" s="898">
        <v>0</v>
      </c>
      <c r="C27" s="898">
        <v>0</v>
      </c>
      <c r="D27" s="898">
        <v>0</v>
      </c>
      <c r="E27" s="898">
        <v>0</v>
      </c>
      <c r="F27" s="898">
        <v>0</v>
      </c>
      <c r="G27" s="899">
        <v>0</v>
      </c>
      <c r="H27" s="900"/>
      <c r="I27" s="900">
        <v>0</v>
      </c>
      <c r="J27" s="900">
        <v>0</v>
      </c>
    </row>
    <row r="28" spans="1:10" ht="15.75" thickBot="1">
      <c r="A28" s="905" t="s">
        <v>209</v>
      </c>
      <c r="B28" s="886">
        <v>0</v>
      </c>
      <c r="C28" s="886">
        <v>0</v>
      </c>
      <c r="D28" s="886">
        <v>0</v>
      </c>
      <c r="E28" s="886">
        <v>0</v>
      </c>
      <c r="F28" s="886">
        <v>0</v>
      </c>
      <c r="G28" s="887">
        <v>0</v>
      </c>
      <c r="H28" s="888"/>
      <c r="I28" s="888">
        <v>0</v>
      </c>
      <c r="J28" s="888">
        <v>0</v>
      </c>
    </row>
    <row r="29" spans="1:10" ht="15.75" thickBot="1">
      <c r="A29" s="905" t="s">
        <v>210</v>
      </c>
      <c r="B29" s="886">
        <v>1700</v>
      </c>
      <c r="C29" s="886">
        <v>0</v>
      </c>
      <c r="D29" s="886">
        <v>0</v>
      </c>
      <c r="E29" s="886">
        <v>0</v>
      </c>
      <c r="F29" s="886">
        <v>1700</v>
      </c>
      <c r="G29" s="887">
        <v>1700000</v>
      </c>
      <c r="H29" s="888"/>
      <c r="I29" s="888">
        <v>0</v>
      </c>
      <c r="J29" s="888">
        <v>0</v>
      </c>
    </row>
    <row r="30" spans="1:10" ht="15.75" thickBot="1">
      <c r="A30" s="905" t="s">
        <v>211</v>
      </c>
      <c r="B30" s="886">
        <v>0</v>
      </c>
      <c r="C30" s="886">
        <v>0</v>
      </c>
      <c r="D30" s="886">
        <v>0</v>
      </c>
      <c r="E30" s="886">
        <v>0</v>
      </c>
      <c r="F30" s="886">
        <v>0</v>
      </c>
      <c r="G30" s="887">
        <v>0</v>
      </c>
      <c r="H30" s="888"/>
      <c r="I30" s="888">
        <v>0</v>
      </c>
      <c r="J30" s="888">
        <v>0</v>
      </c>
    </row>
    <row r="31" spans="1:10" ht="15.75" thickBot="1">
      <c r="A31" s="905" t="s">
        <v>212</v>
      </c>
      <c r="B31" s="886">
        <v>0</v>
      </c>
      <c r="C31" s="886">
        <v>0</v>
      </c>
      <c r="D31" s="886">
        <v>0</v>
      </c>
      <c r="E31" s="886">
        <v>0</v>
      </c>
      <c r="F31" s="886">
        <v>0</v>
      </c>
      <c r="G31" s="887">
        <v>0</v>
      </c>
      <c r="H31" s="888"/>
      <c r="I31" s="888">
        <v>0</v>
      </c>
      <c r="J31" s="888">
        <v>0</v>
      </c>
    </row>
    <row r="32" spans="1:10" ht="15.75" thickBot="1">
      <c r="A32" s="905" t="s">
        <v>213</v>
      </c>
      <c r="B32" s="886">
        <v>0</v>
      </c>
      <c r="C32" s="886">
        <v>0</v>
      </c>
      <c r="D32" s="886">
        <v>0</v>
      </c>
      <c r="E32" s="886">
        <v>0</v>
      </c>
      <c r="F32" s="886">
        <v>0</v>
      </c>
      <c r="G32" s="887">
        <v>0</v>
      </c>
      <c r="H32" s="888"/>
      <c r="I32" s="888">
        <v>0</v>
      </c>
      <c r="J32" s="888">
        <v>0</v>
      </c>
    </row>
    <row r="33" spans="1:10" ht="15.75" thickBot="1">
      <c r="A33" s="906" t="s">
        <v>214</v>
      </c>
      <c r="B33" s="907">
        <v>0</v>
      </c>
      <c r="C33" s="907">
        <v>0</v>
      </c>
      <c r="D33" s="907">
        <v>0</v>
      </c>
      <c r="E33" s="907">
        <v>0</v>
      </c>
      <c r="F33" s="907">
        <v>0</v>
      </c>
      <c r="G33" s="908">
        <v>0</v>
      </c>
      <c r="H33" s="909"/>
      <c r="I33" s="909">
        <v>0</v>
      </c>
      <c r="J33" s="909">
        <v>0</v>
      </c>
    </row>
    <row r="34" spans="1:10" ht="15.75" thickBot="1">
      <c r="A34" s="910"/>
      <c r="B34" s="911"/>
      <c r="C34" s="911"/>
      <c r="D34" s="911"/>
      <c r="E34" s="911"/>
      <c r="F34" s="911"/>
      <c r="G34" s="912"/>
      <c r="H34" s="913"/>
      <c r="I34" s="913"/>
      <c r="J34" s="913"/>
    </row>
    <row r="35" spans="1:10" ht="15.75" thickBot="1">
      <c r="A35" s="910"/>
      <c r="B35" s="911"/>
      <c r="C35" s="911"/>
      <c r="D35" s="911"/>
      <c r="E35" s="911"/>
      <c r="F35" s="911"/>
      <c r="G35" s="912"/>
      <c r="H35" s="913"/>
      <c r="I35" s="913"/>
      <c r="J35" s="913"/>
    </row>
    <row r="36" spans="1:10" ht="15.75" thickBot="1">
      <c r="A36" s="910"/>
      <c r="B36" s="911"/>
      <c r="C36" s="911"/>
      <c r="D36" s="911"/>
      <c r="E36" s="911"/>
      <c r="F36" s="911"/>
      <c r="G36" s="912"/>
      <c r="H36" s="913"/>
      <c r="I36" s="913"/>
      <c r="J36" s="913"/>
    </row>
    <row r="37" ht="15">
      <c r="J37" s="914"/>
    </row>
    <row r="38" ht="15">
      <c r="A38" s="881" t="s">
        <v>215</v>
      </c>
    </row>
    <row r="42" spans="1:3" ht="15">
      <c r="A42" s="880" t="s">
        <v>174</v>
      </c>
      <c r="B42" s="880" t="s">
        <v>510</v>
      </c>
      <c r="C42" s="880" t="s">
        <v>43</v>
      </c>
    </row>
    <row r="43" spans="1:3" ht="15">
      <c r="A43" s="880" t="s">
        <v>175</v>
      </c>
      <c r="C43" s="880" t="s">
        <v>45</v>
      </c>
    </row>
    <row r="44" ht="15">
      <c r="A44" s="880" t="s">
        <v>216</v>
      </c>
    </row>
  </sheetData>
  <sheetProtection/>
  <mergeCells count="2">
    <mergeCell ref="A2:J2"/>
    <mergeCell ref="A4:J4"/>
  </mergeCells>
  <printOptions/>
  <pageMargins left="0.7" right="0.7" top="0.787401575" bottom="0.787401575" header="0.3" footer="0.3"/>
  <pageSetup fitToHeight="1" fitToWidth="1"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3"/>
  <sheetViews>
    <sheetView zoomScalePageLayoutView="0" workbookViewId="0" topLeftCell="A1">
      <selection activeCell="I2" sqref="I2"/>
    </sheetView>
  </sheetViews>
  <sheetFormatPr defaultColWidth="9.140625" defaultRowHeight="12.75"/>
  <cols>
    <col min="1" max="1" width="7.7109375" style="950" customWidth="1"/>
    <col min="2" max="6" width="11.7109375" style="950" customWidth="1"/>
    <col min="7" max="7" width="21.140625" style="950" customWidth="1"/>
    <col min="8" max="9" width="16.7109375" style="950" customWidth="1"/>
    <col min="10" max="16384" width="9.140625" style="950" customWidth="1"/>
  </cols>
  <sheetData>
    <row r="2" spans="1:9" ht="12.75">
      <c r="A2" s="949" t="s">
        <v>706</v>
      </c>
      <c r="I2" s="949" t="s">
        <v>423</v>
      </c>
    </row>
    <row r="3" spans="1:8" ht="12.75">
      <c r="A3" s="949" t="s">
        <v>217</v>
      </c>
      <c r="H3" s="949" t="s">
        <v>844</v>
      </c>
    </row>
    <row r="5" spans="1:9" ht="18">
      <c r="A5" s="1288" t="s">
        <v>246</v>
      </c>
      <c r="B5" s="1288"/>
      <c r="C5" s="1288"/>
      <c r="D5" s="1288"/>
      <c r="E5" s="1288"/>
      <c r="F5" s="1288"/>
      <c r="G5" s="1288"/>
      <c r="H5" s="1288"/>
      <c r="I5" s="1288"/>
    </row>
    <row r="6" spans="1:9" ht="12.75">
      <c r="A6" s="1289" t="s">
        <v>250</v>
      </c>
      <c r="B6" s="1289"/>
      <c r="C6" s="1289"/>
      <c r="D6" s="1289"/>
      <c r="E6" s="1289"/>
      <c r="F6" s="1289"/>
      <c r="G6" s="1289"/>
      <c r="H6" s="1289"/>
      <c r="I6" s="1289"/>
    </row>
    <row r="7" ht="13.5" thickBot="1"/>
    <row r="8" spans="8:9" ht="13.5" thickBot="1">
      <c r="H8" s="951" t="s">
        <v>219</v>
      </c>
      <c r="I8" s="952" t="s">
        <v>220</v>
      </c>
    </row>
    <row r="9" spans="1:9" ht="12.75">
      <c r="A9" s="953"/>
      <c r="B9" s="954"/>
      <c r="C9" s="954"/>
      <c r="D9" s="954"/>
      <c r="E9" s="954"/>
      <c r="F9" s="954"/>
      <c r="G9" s="954"/>
      <c r="H9" s="955"/>
      <c r="I9" s="956"/>
    </row>
    <row r="10" spans="1:9" ht="14.25">
      <c r="A10" s="957" t="s">
        <v>590</v>
      </c>
      <c r="B10" s="958" t="s">
        <v>221</v>
      </c>
      <c r="C10" s="958"/>
      <c r="D10" s="958"/>
      <c r="E10" s="958"/>
      <c r="F10" s="958"/>
      <c r="G10" s="958"/>
      <c r="H10" s="959">
        <v>35.19</v>
      </c>
      <c r="I10" s="960">
        <v>35185.64</v>
      </c>
    </row>
    <row r="11" spans="1:9" ht="12.75" hidden="1">
      <c r="A11" s="961"/>
      <c r="B11" s="962"/>
      <c r="C11" s="962"/>
      <c r="D11" s="962"/>
      <c r="E11" s="962"/>
      <c r="F11" s="962"/>
      <c r="G11" s="962"/>
      <c r="H11" s="963"/>
      <c r="I11" s="964"/>
    </row>
    <row r="12" spans="1:9" ht="12.75" hidden="1">
      <c r="A12" s="961"/>
      <c r="B12" s="965"/>
      <c r="C12" s="962"/>
      <c r="D12" s="962"/>
      <c r="E12" s="962"/>
      <c r="F12" s="962"/>
      <c r="G12" s="962"/>
      <c r="H12" s="963"/>
      <c r="I12" s="964"/>
    </row>
    <row r="13" spans="1:9" ht="12.75">
      <c r="A13" s="966"/>
      <c r="B13" s="967"/>
      <c r="C13" s="968"/>
      <c r="D13" s="968"/>
      <c r="E13" s="968"/>
      <c r="F13" s="968"/>
      <c r="G13" s="968"/>
      <c r="H13" s="969"/>
      <c r="I13" s="970"/>
    </row>
    <row r="14" spans="1:9" ht="12.75">
      <c r="A14" s="971"/>
      <c r="B14" s="972"/>
      <c r="C14" s="972"/>
      <c r="D14" s="972"/>
      <c r="E14" s="972"/>
      <c r="F14" s="972"/>
      <c r="G14" s="972"/>
      <c r="H14" s="973"/>
      <c r="I14" s="974"/>
    </row>
    <row r="15" spans="1:9" ht="14.25">
      <c r="A15" s="957" t="s">
        <v>596</v>
      </c>
      <c r="B15" s="958" t="s">
        <v>135</v>
      </c>
      <c r="C15" s="958"/>
      <c r="D15" s="958"/>
      <c r="E15" s="958"/>
      <c r="F15" s="958"/>
      <c r="G15" s="958"/>
      <c r="H15" s="959">
        <f>SUM(H20:H24)</f>
        <v>4.3</v>
      </c>
      <c r="I15" s="960">
        <f>SUM(I20:I24)</f>
        <v>4302.56</v>
      </c>
    </row>
    <row r="16" spans="1:9" ht="12.75">
      <c r="A16" s="961"/>
      <c r="B16" s="962"/>
      <c r="C16" s="962"/>
      <c r="D16" s="962"/>
      <c r="E16" s="962"/>
      <c r="F16" s="962"/>
      <c r="G16" s="962"/>
      <c r="H16" s="963"/>
      <c r="I16" s="964"/>
    </row>
    <row r="17" spans="1:9" ht="12.75" hidden="1">
      <c r="A17" s="961"/>
      <c r="B17" s="962"/>
      <c r="C17" s="962"/>
      <c r="D17" s="962"/>
      <c r="E17" s="962"/>
      <c r="F17" s="962"/>
      <c r="G17" s="962"/>
      <c r="H17" s="963"/>
      <c r="I17" s="964"/>
    </row>
    <row r="18" spans="1:9" ht="12.75">
      <c r="A18" s="961"/>
      <c r="B18" s="962" t="s">
        <v>136</v>
      </c>
      <c r="C18" s="962"/>
      <c r="D18" s="962"/>
      <c r="E18" s="962"/>
      <c r="F18" s="962"/>
      <c r="G18" s="962"/>
      <c r="H18" s="963"/>
      <c r="I18" s="964"/>
    </row>
    <row r="19" spans="1:9" ht="12.75" hidden="1">
      <c r="A19" s="961"/>
      <c r="B19" s="962"/>
      <c r="C19" s="962"/>
      <c r="D19" s="962"/>
      <c r="E19" s="962"/>
      <c r="F19" s="962"/>
      <c r="G19" s="962"/>
      <c r="H19" s="963"/>
      <c r="I19" s="964"/>
    </row>
    <row r="20" spans="1:9" ht="12.75">
      <c r="A20" s="961"/>
      <c r="B20" s="965" t="s">
        <v>247</v>
      </c>
      <c r="C20" s="962"/>
      <c r="D20" s="962"/>
      <c r="E20" s="962"/>
      <c r="F20" s="962"/>
      <c r="G20" s="962"/>
      <c r="H20" s="963">
        <v>4.3</v>
      </c>
      <c r="I20" s="964">
        <v>4302.56</v>
      </c>
    </row>
    <row r="21" spans="1:9" ht="12.75">
      <c r="A21" s="961"/>
      <c r="B21" s="965" t="s">
        <v>248</v>
      </c>
      <c r="C21" s="962"/>
      <c r="D21" s="962"/>
      <c r="E21" s="962"/>
      <c r="F21" s="962"/>
      <c r="G21" s="962"/>
      <c r="H21" s="963"/>
      <c r="I21" s="964"/>
    </row>
    <row r="22" spans="1:9" ht="12.75" hidden="1">
      <c r="A22" s="961"/>
      <c r="B22" s="962"/>
      <c r="C22" s="962"/>
      <c r="D22" s="962"/>
      <c r="E22" s="962"/>
      <c r="F22" s="962"/>
      <c r="G22" s="962"/>
      <c r="H22" s="963"/>
      <c r="I22" s="964"/>
    </row>
    <row r="23" spans="1:9" ht="12.75" hidden="1">
      <c r="A23" s="961"/>
      <c r="B23" s="962"/>
      <c r="C23" s="962"/>
      <c r="D23" s="962"/>
      <c r="E23" s="962"/>
      <c r="F23" s="962"/>
      <c r="G23" s="962"/>
      <c r="H23" s="963"/>
      <c r="I23" s="964"/>
    </row>
    <row r="24" spans="1:9" ht="12.75">
      <c r="A24" s="961"/>
      <c r="B24" s="962" t="s">
        <v>227</v>
      </c>
      <c r="C24" s="962"/>
      <c r="D24" s="962"/>
      <c r="E24" s="962"/>
      <c r="F24" s="962"/>
      <c r="G24" s="962"/>
      <c r="H24" s="963"/>
      <c r="I24" s="964"/>
    </row>
    <row r="25" spans="1:9" ht="12.75">
      <c r="A25" s="961"/>
      <c r="B25" s="975" t="s">
        <v>228</v>
      </c>
      <c r="C25" s="962"/>
      <c r="D25" s="962"/>
      <c r="E25" s="962"/>
      <c r="F25" s="962"/>
      <c r="G25" s="962"/>
      <c r="H25" s="963"/>
      <c r="I25" s="964"/>
    </row>
    <row r="26" spans="1:9" ht="12.75">
      <c r="A26" s="966"/>
      <c r="B26" s="976" t="s">
        <v>229</v>
      </c>
      <c r="C26" s="968"/>
      <c r="D26" s="968"/>
      <c r="E26" s="968"/>
      <c r="F26" s="968"/>
      <c r="G26" s="968"/>
      <c r="H26" s="969"/>
      <c r="I26" s="970"/>
    </row>
    <row r="27" spans="1:9" ht="12.75">
      <c r="A27" s="971"/>
      <c r="B27" s="972"/>
      <c r="C27" s="972"/>
      <c r="D27" s="972"/>
      <c r="E27" s="972"/>
      <c r="F27" s="972"/>
      <c r="G27" s="972"/>
      <c r="H27" s="973"/>
      <c r="I27" s="974"/>
    </row>
    <row r="28" spans="1:9" ht="14.25">
      <c r="A28" s="957" t="s">
        <v>598</v>
      </c>
      <c r="B28" s="958" t="s">
        <v>147</v>
      </c>
      <c r="C28" s="958"/>
      <c r="D28" s="958"/>
      <c r="E28" s="958"/>
      <c r="F28" s="958"/>
      <c r="G28" s="958"/>
      <c r="H28" s="959">
        <f>SUM(H33:H39,H41)</f>
        <v>0</v>
      </c>
      <c r="I28" s="960">
        <f>SUM(I33:I39,I41)</f>
        <v>0</v>
      </c>
    </row>
    <row r="29" spans="1:9" ht="12.75" hidden="1">
      <c r="A29" s="961"/>
      <c r="B29" s="962"/>
      <c r="C29" s="962"/>
      <c r="D29" s="962"/>
      <c r="E29" s="962"/>
      <c r="F29" s="962"/>
      <c r="G29" s="962"/>
      <c r="H29" s="963"/>
      <c r="I29" s="964"/>
    </row>
    <row r="30" spans="1:9" ht="12.75" hidden="1">
      <c r="A30" s="961"/>
      <c r="B30" s="962"/>
      <c r="C30" s="962"/>
      <c r="D30" s="962"/>
      <c r="E30" s="962"/>
      <c r="F30" s="962"/>
      <c r="G30" s="962"/>
      <c r="H30" s="963"/>
      <c r="I30" s="964"/>
    </row>
    <row r="31" spans="1:9" ht="12.75">
      <c r="A31" s="961"/>
      <c r="B31" s="962"/>
      <c r="C31" s="962"/>
      <c r="D31" s="962"/>
      <c r="E31" s="962"/>
      <c r="F31" s="962"/>
      <c r="G31" s="962"/>
      <c r="H31" s="963"/>
      <c r="I31" s="964"/>
    </row>
    <row r="32" spans="1:9" ht="12.75">
      <c r="A32" s="961"/>
      <c r="B32" s="962" t="s">
        <v>136</v>
      </c>
      <c r="C32" s="962"/>
      <c r="D32" s="962"/>
      <c r="E32" s="962"/>
      <c r="F32" s="962"/>
      <c r="G32" s="962"/>
      <c r="H32" s="963"/>
      <c r="I32" s="964"/>
    </row>
    <row r="33" spans="1:9" ht="12.75">
      <c r="A33" s="961"/>
      <c r="B33" s="962" t="s">
        <v>230</v>
      </c>
      <c r="C33" s="962"/>
      <c r="D33" s="962"/>
      <c r="E33" s="962"/>
      <c r="F33" s="962"/>
      <c r="G33" s="962"/>
      <c r="H33" s="963"/>
      <c r="I33" s="964"/>
    </row>
    <row r="34" spans="1:9" ht="12.75" hidden="1">
      <c r="A34" s="961"/>
      <c r="B34" s="962"/>
      <c r="C34" s="962"/>
      <c r="D34" s="962"/>
      <c r="E34" s="962"/>
      <c r="F34" s="962"/>
      <c r="G34" s="962"/>
      <c r="H34" s="963"/>
      <c r="I34" s="964"/>
    </row>
    <row r="35" spans="1:9" ht="12.75">
      <c r="A35" s="961"/>
      <c r="B35" s="962" t="s">
        <v>232</v>
      </c>
      <c r="C35" s="962"/>
      <c r="D35" s="962"/>
      <c r="E35" s="962"/>
      <c r="F35" s="962"/>
      <c r="G35" s="962"/>
      <c r="H35" s="963"/>
      <c r="I35" s="964"/>
    </row>
    <row r="36" spans="1:9" ht="12.75">
      <c r="A36" s="961"/>
      <c r="B36" s="962" t="s">
        <v>233</v>
      </c>
      <c r="C36" s="962"/>
      <c r="D36" s="962"/>
      <c r="E36" s="962"/>
      <c r="F36" s="962"/>
      <c r="G36" s="962"/>
      <c r="H36" s="963"/>
      <c r="I36" s="964"/>
    </row>
    <row r="37" spans="1:9" ht="12.75">
      <c r="A37" s="961"/>
      <c r="B37" s="962" t="s">
        <v>234</v>
      </c>
      <c r="C37" s="962"/>
      <c r="D37" s="962"/>
      <c r="E37" s="962"/>
      <c r="F37" s="962"/>
      <c r="G37" s="962"/>
      <c r="H37" s="963"/>
      <c r="I37" s="964"/>
    </row>
    <row r="38" spans="1:9" ht="12.75">
      <c r="A38" s="961"/>
      <c r="B38" s="962" t="s">
        <v>235</v>
      </c>
      <c r="C38" s="962"/>
      <c r="D38" s="962"/>
      <c r="E38" s="962"/>
      <c r="F38" s="962"/>
      <c r="G38" s="962"/>
      <c r="H38" s="963"/>
      <c r="I38" s="964"/>
    </row>
    <row r="39" spans="1:9" ht="12.75" hidden="1">
      <c r="A39" s="961"/>
      <c r="B39" s="962"/>
      <c r="C39" s="962"/>
      <c r="D39" s="962"/>
      <c r="E39" s="962"/>
      <c r="F39" s="962"/>
      <c r="G39" s="962"/>
      <c r="H39" s="963"/>
      <c r="I39" s="964"/>
    </row>
    <row r="40" spans="1:9" ht="12.75" hidden="1">
      <c r="A40" s="961"/>
      <c r="B40" s="962"/>
      <c r="C40" s="962"/>
      <c r="D40" s="962"/>
      <c r="E40" s="962"/>
      <c r="F40" s="962"/>
      <c r="G40" s="962"/>
      <c r="H40" s="963"/>
      <c r="I40" s="964"/>
    </row>
    <row r="41" spans="1:9" ht="12.75">
      <c r="A41" s="961"/>
      <c r="B41" s="962" t="s">
        <v>237</v>
      </c>
      <c r="C41" s="962"/>
      <c r="D41" s="962"/>
      <c r="E41" s="962"/>
      <c r="F41" s="962"/>
      <c r="G41" s="962"/>
      <c r="H41" s="963"/>
      <c r="I41" s="964"/>
    </row>
    <row r="42" spans="1:9" ht="12.75">
      <c r="A42" s="961"/>
      <c r="B42" s="975" t="s">
        <v>238</v>
      </c>
      <c r="C42" s="962"/>
      <c r="D42" s="962"/>
      <c r="E42" s="962"/>
      <c r="F42" s="962"/>
      <c r="G42" s="962"/>
      <c r="H42" s="963"/>
      <c r="I42" s="964"/>
    </row>
    <row r="43" spans="1:9" ht="12.75">
      <c r="A43" s="961"/>
      <c r="B43" s="975" t="s">
        <v>239</v>
      </c>
      <c r="C43" s="962"/>
      <c r="D43" s="962"/>
      <c r="E43" s="962"/>
      <c r="F43" s="962"/>
      <c r="G43" s="962"/>
      <c r="H43" s="963"/>
      <c r="I43" s="964"/>
    </row>
    <row r="44" spans="1:9" ht="12.75" hidden="1">
      <c r="A44" s="961"/>
      <c r="B44" s="962"/>
      <c r="C44" s="962"/>
      <c r="D44" s="962"/>
      <c r="E44" s="962"/>
      <c r="F44" s="962"/>
      <c r="G44" s="962"/>
      <c r="H44" s="963"/>
      <c r="I44" s="964"/>
    </row>
    <row r="45" spans="1:9" ht="12.75" hidden="1">
      <c r="A45" s="961"/>
      <c r="B45" s="962"/>
      <c r="C45" s="962"/>
      <c r="D45" s="962"/>
      <c r="E45" s="962"/>
      <c r="F45" s="962"/>
      <c r="G45" s="962"/>
      <c r="H45" s="963"/>
      <c r="I45" s="964"/>
    </row>
    <row r="46" spans="1:9" ht="12.75" hidden="1">
      <c r="A46" s="961"/>
      <c r="B46" s="962"/>
      <c r="C46" s="962"/>
      <c r="D46" s="962"/>
      <c r="E46" s="962"/>
      <c r="F46" s="962"/>
      <c r="G46" s="962"/>
      <c r="H46" s="963"/>
      <c r="I46" s="964"/>
    </row>
    <row r="47" spans="1:9" ht="12.75" hidden="1">
      <c r="A47" s="961"/>
      <c r="B47" s="962"/>
      <c r="C47" s="962"/>
      <c r="D47" s="962"/>
      <c r="E47" s="962"/>
      <c r="F47" s="962"/>
      <c r="G47" s="962"/>
      <c r="H47" s="963"/>
      <c r="I47" s="964"/>
    </row>
    <row r="48" spans="1:9" ht="12.75">
      <c r="A48" s="966"/>
      <c r="B48" s="968"/>
      <c r="C48" s="968"/>
      <c r="D48" s="968"/>
      <c r="E48" s="968"/>
      <c r="F48" s="968"/>
      <c r="G48" s="968"/>
      <c r="H48" s="969"/>
      <c r="I48" s="970"/>
    </row>
    <row r="49" spans="1:9" ht="12.75">
      <c r="A49" s="971"/>
      <c r="B49" s="972"/>
      <c r="C49" s="972"/>
      <c r="D49" s="972"/>
      <c r="E49" s="972"/>
      <c r="F49" s="972"/>
      <c r="G49" s="972"/>
      <c r="H49" s="973"/>
      <c r="I49" s="974"/>
    </row>
    <row r="50" spans="1:9" ht="14.25">
      <c r="A50" s="957" t="s">
        <v>166</v>
      </c>
      <c r="B50" s="958" t="s">
        <v>240</v>
      </c>
      <c r="C50" s="958"/>
      <c r="D50" s="958"/>
      <c r="E50" s="958"/>
      <c r="F50" s="958"/>
      <c r="G50" s="958"/>
      <c r="H50" s="959">
        <f>H10+H15-H28</f>
        <v>39.489999999999995</v>
      </c>
      <c r="I50" s="960">
        <f>I10+I15-I28</f>
        <v>39488.2</v>
      </c>
    </row>
    <row r="51" spans="1:9" ht="12.75">
      <c r="A51" s="961"/>
      <c r="B51" s="962"/>
      <c r="C51" s="962"/>
      <c r="D51" s="975" t="s">
        <v>241</v>
      </c>
      <c r="E51" s="962"/>
      <c r="F51" s="962"/>
      <c r="G51" s="962"/>
      <c r="H51" s="963"/>
      <c r="I51" s="964"/>
    </row>
    <row r="52" spans="1:9" ht="12.75" hidden="1">
      <c r="A52" s="961"/>
      <c r="B52" s="962"/>
      <c r="C52" s="962"/>
      <c r="D52" s="962"/>
      <c r="E52" s="962"/>
      <c r="F52" s="962"/>
      <c r="G52" s="962"/>
      <c r="H52" s="963"/>
      <c r="I52" s="964"/>
    </row>
    <row r="53" spans="1:9" ht="12.75" hidden="1">
      <c r="A53" s="961"/>
      <c r="B53" s="962"/>
      <c r="C53" s="962"/>
      <c r="D53" s="962"/>
      <c r="E53" s="962"/>
      <c r="F53" s="962"/>
      <c r="G53" s="962"/>
      <c r="H53" s="963"/>
      <c r="I53" s="964"/>
    </row>
    <row r="54" spans="1:9" ht="12.75" hidden="1">
      <c r="A54" s="961"/>
      <c r="B54" s="962"/>
      <c r="C54" s="962"/>
      <c r="D54" s="962"/>
      <c r="E54" s="962"/>
      <c r="F54" s="962"/>
      <c r="G54" s="962"/>
      <c r="H54" s="963"/>
      <c r="I54" s="964"/>
    </row>
    <row r="55" spans="1:9" ht="13.5" thickBot="1">
      <c r="A55" s="977"/>
      <c r="B55" s="978"/>
      <c r="C55" s="978"/>
      <c r="D55" s="978"/>
      <c r="E55" s="978"/>
      <c r="F55" s="978"/>
      <c r="G55" s="978"/>
      <c r="H55" s="979"/>
      <c r="I55" s="980"/>
    </row>
    <row r="56" ht="12.75">
      <c r="I56" s="981"/>
    </row>
    <row r="60" ht="12.75">
      <c r="A60" s="950" t="s">
        <v>243</v>
      </c>
    </row>
    <row r="62" spans="1:7" ht="12.75">
      <c r="A62" s="950" t="s">
        <v>244</v>
      </c>
      <c r="F62" s="950" t="s">
        <v>510</v>
      </c>
      <c r="G62" s="982" t="s">
        <v>43</v>
      </c>
    </row>
    <row r="63" spans="1:7" ht="12.75">
      <c r="A63" s="982" t="s">
        <v>249</v>
      </c>
      <c r="B63" s="982" t="s">
        <v>41</v>
      </c>
      <c r="G63" s="982" t="s">
        <v>45</v>
      </c>
    </row>
  </sheetData>
  <sheetProtection/>
  <mergeCells count="2">
    <mergeCell ref="A5:I5"/>
    <mergeCell ref="A6:I6"/>
  </mergeCells>
  <printOptions horizontalCentered="1"/>
  <pageMargins left="0.75" right="0.75" top="1" bottom="1" header="0.4921259845" footer="0.4921259845"/>
  <pageSetup fitToHeight="1" fitToWidth="1" horizontalDpi="300" verticalDpi="300" orientation="portrait" paperSize="9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3"/>
  <sheetViews>
    <sheetView zoomScalePageLayoutView="0" workbookViewId="0" topLeftCell="A1">
      <selection activeCell="I2" sqref="I2"/>
    </sheetView>
  </sheetViews>
  <sheetFormatPr defaultColWidth="9.140625" defaultRowHeight="12.75"/>
  <cols>
    <col min="1" max="1" width="7.7109375" style="916" customWidth="1"/>
    <col min="2" max="6" width="11.7109375" style="916" customWidth="1"/>
    <col min="7" max="7" width="20.7109375" style="916" customWidth="1"/>
    <col min="8" max="9" width="16.7109375" style="916" customWidth="1"/>
    <col min="10" max="16384" width="9.140625" style="916" customWidth="1"/>
  </cols>
  <sheetData>
    <row r="2" spans="1:9" ht="12.75">
      <c r="A2" s="915" t="s">
        <v>706</v>
      </c>
      <c r="I2" s="915" t="s">
        <v>424</v>
      </c>
    </row>
    <row r="3" spans="1:8" ht="12.75">
      <c r="A3" s="915" t="s">
        <v>217</v>
      </c>
      <c r="H3" s="915" t="s">
        <v>844</v>
      </c>
    </row>
    <row r="5" spans="1:9" ht="18">
      <c r="A5" s="1290" t="s">
        <v>218</v>
      </c>
      <c r="B5" s="1290"/>
      <c r="C5" s="1290"/>
      <c r="D5" s="1290"/>
      <c r="E5" s="1290"/>
      <c r="F5" s="1290"/>
      <c r="G5" s="1290"/>
      <c r="H5" s="1290"/>
      <c r="I5" s="1290"/>
    </row>
    <row r="6" spans="1:9" ht="12.75">
      <c r="A6" s="1291" t="s">
        <v>245</v>
      </c>
      <c r="B6" s="1291"/>
      <c r="C6" s="1291"/>
      <c r="D6" s="1291"/>
      <c r="E6" s="1291"/>
      <c r="F6" s="1291"/>
      <c r="G6" s="1291"/>
      <c r="H6" s="1291"/>
      <c r="I6" s="1291"/>
    </row>
    <row r="7" ht="13.5" thickBot="1"/>
    <row r="8" spans="8:9" ht="13.5" thickBot="1">
      <c r="H8" s="917" t="s">
        <v>219</v>
      </c>
      <c r="I8" s="918" t="s">
        <v>220</v>
      </c>
    </row>
    <row r="9" spans="1:9" ht="12.75">
      <c r="A9" s="919"/>
      <c r="B9" s="920"/>
      <c r="C9" s="920"/>
      <c r="D9" s="920"/>
      <c r="E9" s="920"/>
      <c r="F9" s="920"/>
      <c r="G9" s="920"/>
      <c r="H9" s="921"/>
      <c r="I9" s="922"/>
    </row>
    <row r="10" spans="1:9" ht="14.25">
      <c r="A10" s="923" t="s">
        <v>590</v>
      </c>
      <c r="B10" s="924" t="s">
        <v>221</v>
      </c>
      <c r="C10" s="924"/>
      <c r="D10" s="924"/>
      <c r="E10" s="924"/>
      <c r="F10" s="924"/>
      <c r="G10" s="924"/>
      <c r="H10" s="925">
        <v>40.18</v>
      </c>
      <c r="I10" s="926">
        <v>40178.9</v>
      </c>
    </row>
    <row r="11" spans="1:9" ht="12.75">
      <c r="A11" s="927"/>
      <c r="B11" s="928" t="s">
        <v>136</v>
      </c>
      <c r="C11" s="928"/>
      <c r="D11" s="928"/>
      <c r="E11" s="928"/>
      <c r="F11" s="928"/>
      <c r="G11" s="928"/>
      <c r="H11" s="929"/>
      <c r="I11" s="930"/>
    </row>
    <row r="12" spans="1:9" ht="12.75">
      <c r="A12" s="927"/>
      <c r="B12" s="931" t="s">
        <v>222</v>
      </c>
      <c r="C12" s="928"/>
      <c r="D12" s="928"/>
      <c r="E12" s="928"/>
      <c r="F12" s="928"/>
      <c r="G12" s="928"/>
      <c r="H12" s="929">
        <v>40.18</v>
      </c>
      <c r="I12" s="930">
        <v>40178.9</v>
      </c>
    </row>
    <row r="13" spans="1:9" ht="12.75">
      <c r="A13" s="932"/>
      <c r="B13" s="933" t="s">
        <v>223</v>
      </c>
      <c r="C13" s="934"/>
      <c r="D13" s="934"/>
      <c r="E13" s="934"/>
      <c r="F13" s="934"/>
      <c r="G13" s="934"/>
      <c r="H13" s="935"/>
      <c r="I13" s="936"/>
    </row>
    <row r="14" spans="1:9" ht="12.75">
      <c r="A14" s="937"/>
      <c r="B14" s="938"/>
      <c r="C14" s="938"/>
      <c r="D14" s="938"/>
      <c r="E14" s="938"/>
      <c r="F14" s="938"/>
      <c r="G14" s="938"/>
      <c r="H14" s="939"/>
      <c r="I14" s="940"/>
    </row>
    <row r="15" spans="1:9" ht="14.25">
      <c r="A15" s="923" t="s">
        <v>596</v>
      </c>
      <c r="B15" s="924" t="s">
        <v>135</v>
      </c>
      <c r="C15" s="924"/>
      <c r="D15" s="924"/>
      <c r="E15" s="924"/>
      <c r="F15" s="924"/>
      <c r="G15" s="924"/>
      <c r="H15" s="925">
        <f>SUM(H20:H24)</f>
        <v>10</v>
      </c>
      <c r="I15" s="926">
        <f>SUM(I20:I24)</f>
        <v>26572</v>
      </c>
    </row>
    <row r="16" spans="1:9" ht="12.75">
      <c r="A16" s="927"/>
      <c r="B16" s="928"/>
      <c r="C16" s="928"/>
      <c r="D16" s="928"/>
      <c r="E16" s="928"/>
      <c r="F16" s="928"/>
      <c r="G16" s="928"/>
      <c r="H16" s="929"/>
      <c r="I16" s="930"/>
    </row>
    <row r="17" spans="1:9" ht="12.75" hidden="1">
      <c r="A17" s="927"/>
      <c r="B17" s="928"/>
      <c r="C17" s="928"/>
      <c r="D17" s="928"/>
      <c r="E17" s="928"/>
      <c r="F17" s="928"/>
      <c r="G17" s="928"/>
      <c r="H17" s="929"/>
      <c r="I17" s="930"/>
    </row>
    <row r="18" spans="1:9" ht="12.75">
      <c r="A18" s="927"/>
      <c r="B18" s="928" t="s">
        <v>136</v>
      </c>
      <c r="C18" s="928"/>
      <c r="D18" s="928"/>
      <c r="E18" s="928"/>
      <c r="F18" s="928"/>
      <c r="G18" s="928"/>
      <c r="H18" s="929"/>
      <c r="I18" s="930"/>
    </row>
    <row r="19" spans="1:9" ht="12.75" hidden="1">
      <c r="A19" s="927"/>
      <c r="B19" s="928"/>
      <c r="C19" s="928"/>
      <c r="D19" s="928"/>
      <c r="E19" s="928"/>
      <c r="F19" s="928"/>
      <c r="G19" s="928"/>
      <c r="H19" s="929"/>
      <c r="I19" s="930"/>
    </row>
    <row r="20" spans="1:9" ht="12.75">
      <c r="A20" s="927"/>
      <c r="B20" s="928" t="s">
        <v>224</v>
      </c>
      <c r="C20" s="928"/>
      <c r="D20" s="928"/>
      <c r="E20" s="928"/>
      <c r="F20" s="928"/>
      <c r="G20" s="928"/>
      <c r="H20" s="929">
        <v>10</v>
      </c>
      <c r="I20" s="930">
        <v>26572</v>
      </c>
    </row>
    <row r="21" spans="1:9" ht="12.75" hidden="1">
      <c r="A21" s="927"/>
      <c r="B21" s="928"/>
      <c r="C21" s="928"/>
      <c r="D21" s="928"/>
      <c r="E21" s="928"/>
      <c r="F21" s="928"/>
      <c r="G21" s="928"/>
      <c r="H21" s="929"/>
      <c r="I21" s="930"/>
    </row>
    <row r="22" spans="1:9" ht="12.75">
      <c r="A22" s="927"/>
      <c r="B22" s="928" t="s">
        <v>225</v>
      </c>
      <c r="C22" s="928"/>
      <c r="D22" s="928"/>
      <c r="E22" s="928"/>
      <c r="F22" s="928"/>
      <c r="G22" s="928"/>
      <c r="H22" s="929"/>
      <c r="I22" s="930"/>
    </row>
    <row r="23" spans="1:9" ht="12.75">
      <c r="A23" s="927"/>
      <c r="B23" s="928" t="s">
        <v>226</v>
      </c>
      <c r="C23" s="928"/>
      <c r="D23" s="928"/>
      <c r="E23" s="928"/>
      <c r="F23" s="928"/>
      <c r="G23" s="928"/>
      <c r="H23" s="929"/>
      <c r="I23" s="930"/>
    </row>
    <row r="24" spans="1:9" ht="12.75">
      <c r="A24" s="927"/>
      <c r="B24" s="928" t="s">
        <v>227</v>
      </c>
      <c r="C24" s="928"/>
      <c r="D24" s="928"/>
      <c r="E24" s="928"/>
      <c r="F24" s="928"/>
      <c r="G24" s="928"/>
      <c r="H24" s="929"/>
      <c r="I24" s="930"/>
    </row>
    <row r="25" spans="1:9" ht="12.75">
      <c r="A25" s="927"/>
      <c r="B25" s="941" t="s">
        <v>228</v>
      </c>
      <c r="C25" s="928"/>
      <c r="D25" s="928"/>
      <c r="E25" s="928"/>
      <c r="F25" s="928"/>
      <c r="G25" s="928"/>
      <c r="H25" s="929"/>
      <c r="I25" s="930"/>
    </row>
    <row r="26" spans="1:9" ht="12.75">
      <c r="A26" s="932"/>
      <c r="B26" s="942" t="s">
        <v>229</v>
      </c>
      <c r="C26" s="934"/>
      <c r="D26" s="934"/>
      <c r="E26" s="934"/>
      <c r="F26" s="934"/>
      <c r="G26" s="934"/>
      <c r="H26" s="935"/>
      <c r="I26" s="936"/>
    </row>
    <row r="27" spans="1:9" ht="12.75">
      <c r="A27" s="937"/>
      <c r="B27" s="938"/>
      <c r="C27" s="938"/>
      <c r="D27" s="938"/>
      <c r="E27" s="938"/>
      <c r="F27" s="938"/>
      <c r="G27" s="938"/>
      <c r="H27" s="939"/>
      <c r="I27" s="940"/>
    </row>
    <row r="28" spans="1:9" ht="14.25">
      <c r="A28" s="923" t="s">
        <v>598</v>
      </c>
      <c r="B28" s="924" t="s">
        <v>147</v>
      </c>
      <c r="C28" s="924"/>
      <c r="D28" s="924"/>
      <c r="E28" s="924"/>
      <c r="F28" s="924"/>
      <c r="G28" s="924"/>
      <c r="H28" s="925">
        <f>SUM(H33:H39,H41)</f>
        <v>35</v>
      </c>
      <c r="I28" s="926">
        <f>SUM(I33:I39,I41)</f>
        <v>33129</v>
      </c>
    </row>
    <row r="29" spans="1:9" ht="12.75" hidden="1">
      <c r="A29" s="927"/>
      <c r="B29" s="928"/>
      <c r="C29" s="928"/>
      <c r="D29" s="928"/>
      <c r="E29" s="928"/>
      <c r="F29" s="928"/>
      <c r="G29" s="928"/>
      <c r="H29" s="929"/>
      <c r="I29" s="930"/>
    </row>
    <row r="30" spans="1:9" ht="12.75" hidden="1">
      <c r="A30" s="927"/>
      <c r="B30" s="928"/>
      <c r="C30" s="928"/>
      <c r="D30" s="928"/>
      <c r="E30" s="928"/>
      <c r="F30" s="928"/>
      <c r="G30" s="928"/>
      <c r="H30" s="929"/>
      <c r="I30" s="930"/>
    </row>
    <row r="31" spans="1:9" ht="12.75">
      <c r="A31" s="927"/>
      <c r="B31" s="928"/>
      <c r="C31" s="928"/>
      <c r="D31" s="928"/>
      <c r="E31" s="928"/>
      <c r="F31" s="928"/>
      <c r="G31" s="928"/>
      <c r="H31" s="929"/>
      <c r="I31" s="930"/>
    </row>
    <row r="32" spans="1:9" ht="12.75">
      <c r="A32" s="927"/>
      <c r="B32" s="928" t="s">
        <v>136</v>
      </c>
      <c r="C32" s="928"/>
      <c r="D32" s="928"/>
      <c r="E32" s="928"/>
      <c r="F32" s="928"/>
      <c r="G32" s="928"/>
      <c r="H32" s="929"/>
      <c r="I32" s="930"/>
    </row>
    <row r="33" spans="1:9" ht="12.75">
      <c r="A33" s="927"/>
      <c r="B33" s="928" t="s">
        <v>230</v>
      </c>
      <c r="C33" s="928"/>
      <c r="D33" s="928"/>
      <c r="E33" s="928"/>
      <c r="F33" s="928"/>
      <c r="G33" s="928"/>
      <c r="H33" s="929"/>
      <c r="I33" s="930"/>
    </row>
    <row r="34" spans="1:9" ht="12.75">
      <c r="A34" s="927"/>
      <c r="B34" s="928" t="s">
        <v>231</v>
      </c>
      <c r="C34" s="928"/>
      <c r="D34" s="928"/>
      <c r="E34" s="928"/>
      <c r="F34" s="928"/>
      <c r="G34" s="928"/>
      <c r="H34" s="929">
        <v>35</v>
      </c>
      <c r="I34" s="930">
        <v>33129</v>
      </c>
    </row>
    <row r="35" spans="1:9" ht="12.75">
      <c r="A35" s="927"/>
      <c r="B35" s="928" t="s">
        <v>232</v>
      </c>
      <c r="C35" s="928"/>
      <c r="D35" s="928"/>
      <c r="E35" s="928"/>
      <c r="F35" s="928"/>
      <c r="G35" s="928"/>
      <c r="H35" s="929"/>
      <c r="I35" s="930"/>
    </row>
    <row r="36" spans="1:9" ht="12.75">
      <c r="A36" s="927"/>
      <c r="B36" s="928" t="s">
        <v>233</v>
      </c>
      <c r="C36" s="928"/>
      <c r="D36" s="928"/>
      <c r="E36" s="928"/>
      <c r="F36" s="928"/>
      <c r="G36" s="928"/>
      <c r="H36" s="929"/>
      <c r="I36" s="930"/>
    </row>
    <row r="37" spans="1:9" ht="12.75">
      <c r="A37" s="927"/>
      <c r="B37" s="928" t="s">
        <v>234</v>
      </c>
      <c r="C37" s="928"/>
      <c r="D37" s="928"/>
      <c r="E37" s="928"/>
      <c r="F37" s="928"/>
      <c r="G37" s="928"/>
      <c r="H37" s="929"/>
      <c r="I37" s="930"/>
    </row>
    <row r="38" spans="1:9" ht="12.75">
      <c r="A38" s="927"/>
      <c r="B38" s="928" t="s">
        <v>235</v>
      </c>
      <c r="C38" s="928"/>
      <c r="D38" s="928"/>
      <c r="E38" s="928"/>
      <c r="F38" s="928"/>
      <c r="G38" s="928"/>
      <c r="H38" s="929"/>
      <c r="I38" s="930"/>
    </row>
    <row r="39" spans="1:9" ht="12.75">
      <c r="A39" s="927"/>
      <c r="B39" s="928" t="s">
        <v>236</v>
      </c>
      <c r="C39" s="928"/>
      <c r="D39" s="928"/>
      <c r="E39" s="928"/>
      <c r="F39" s="928"/>
      <c r="G39" s="928"/>
      <c r="H39" s="929"/>
      <c r="I39" s="930"/>
    </row>
    <row r="40" spans="1:9" ht="12.75" hidden="1">
      <c r="A40" s="927"/>
      <c r="B40" s="928"/>
      <c r="C40" s="928"/>
      <c r="D40" s="928"/>
      <c r="E40" s="928"/>
      <c r="F40" s="928"/>
      <c r="G40" s="928"/>
      <c r="H40" s="929"/>
      <c r="I40" s="930"/>
    </row>
    <row r="41" spans="1:9" ht="12.75">
      <c r="A41" s="927"/>
      <c r="B41" s="928" t="s">
        <v>237</v>
      </c>
      <c r="C41" s="928"/>
      <c r="D41" s="928"/>
      <c r="E41" s="928"/>
      <c r="F41" s="928"/>
      <c r="G41" s="928"/>
      <c r="H41" s="929"/>
      <c r="I41" s="930"/>
    </row>
    <row r="42" spans="1:9" ht="12.75">
      <c r="A42" s="927"/>
      <c r="B42" s="941" t="s">
        <v>238</v>
      </c>
      <c r="C42" s="928"/>
      <c r="D42" s="928"/>
      <c r="E42" s="928"/>
      <c r="F42" s="928"/>
      <c r="G42" s="928"/>
      <c r="H42" s="929"/>
      <c r="I42" s="930"/>
    </row>
    <row r="43" spans="1:9" ht="12.75">
      <c r="A43" s="927"/>
      <c r="B43" s="941" t="s">
        <v>239</v>
      </c>
      <c r="C43" s="928"/>
      <c r="D43" s="928"/>
      <c r="E43" s="928"/>
      <c r="F43" s="928"/>
      <c r="G43" s="928"/>
      <c r="H43" s="929"/>
      <c r="I43" s="930"/>
    </row>
    <row r="44" spans="1:9" ht="12.75" hidden="1">
      <c r="A44" s="927"/>
      <c r="B44" s="928"/>
      <c r="C44" s="928"/>
      <c r="D44" s="928"/>
      <c r="E44" s="928"/>
      <c r="F44" s="928"/>
      <c r="G44" s="928"/>
      <c r="H44" s="929"/>
      <c r="I44" s="930"/>
    </row>
    <row r="45" spans="1:9" ht="12.75" hidden="1">
      <c r="A45" s="927"/>
      <c r="B45" s="928"/>
      <c r="C45" s="928"/>
      <c r="D45" s="928"/>
      <c r="E45" s="928"/>
      <c r="F45" s="928"/>
      <c r="G45" s="928"/>
      <c r="H45" s="929"/>
      <c r="I45" s="930"/>
    </row>
    <row r="46" spans="1:9" ht="12.75" hidden="1">
      <c r="A46" s="927"/>
      <c r="B46" s="928"/>
      <c r="C46" s="928"/>
      <c r="D46" s="928"/>
      <c r="E46" s="928"/>
      <c r="F46" s="928"/>
      <c r="G46" s="928"/>
      <c r="H46" s="929"/>
      <c r="I46" s="930"/>
    </row>
    <row r="47" spans="1:9" ht="12.75" hidden="1">
      <c r="A47" s="927"/>
      <c r="B47" s="928"/>
      <c r="C47" s="928"/>
      <c r="D47" s="928"/>
      <c r="E47" s="928"/>
      <c r="F47" s="928"/>
      <c r="G47" s="928"/>
      <c r="H47" s="929"/>
      <c r="I47" s="930"/>
    </row>
    <row r="48" spans="1:9" ht="12.75">
      <c r="A48" s="932"/>
      <c r="B48" s="934"/>
      <c r="C48" s="934"/>
      <c r="D48" s="934"/>
      <c r="E48" s="934"/>
      <c r="F48" s="934"/>
      <c r="G48" s="934"/>
      <c r="H48" s="935"/>
      <c r="I48" s="936"/>
    </row>
    <row r="49" spans="1:9" ht="12.75">
      <c r="A49" s="937"/>
      <c r="B49" s="938"/>
      <c r="C49" s="938"/>
      <c r="D49" s="938"/>
      <c r="E49" s="938"/>
      <c r="F49" s="938"/>
      <c r="G49" s="938"/>
      <c r="H49" s="939"/>
      <c r="I49" s="940"/>
    </row>
    <row r="50" spans="1:9" ht="14.25">
      <c r="A50" s="923" t="s">
        <v>166</v>
      </c>
      <c r="B50" s="924" t="s">
        <v>240</v>
      </c>
      <c r="C50" s="924"/>
      <c r="D50" s="924"/>
      <c r="E50" s="924"/>
      <c r="F50" s="924"/>
      <c r="G50" s="924"/>
      <c r="H50" s="925">
        <f>H10+H15-H28</f>
        <v>15.18</v>
      </c>
      <c r="I50" s="926">
        <f>I10+I15-I28</f>
        <v>33621.899999999994</v>
      </c>
    </row>
    <row r="51" spans="1:9" ht="12.75">
      <c r="A51" s="927"/>
      <c r="B51" s="928"/>
      <c r="C51" s="928"/>
      <c r="D51" s="941" t="s">
        <v>241</v>
      </c>
      <c r="E51" s="928"/>
      <c r="F51" s="928"/>
      <c r="G51" s="928"/>
      <c r="H51" s="929"/>
      <c r="I51" s="930"/>
    </row>
    <row r="52" spans="1:9" ht="12.75">
      <c r="A52" s="927"/>
      <c r="B52" s="928" t="s">
        <v>148</v>
      </c>
      <c r="C52" s="928"/>
      <c r="D52" s="928"/>
      <c r="E52" s="928"/>
      <c r="F52" s="928"/>
      <c r="G52" s="928"/>
      <c r="H52" s="929"/>
      <c r="I52" s="930"/>
    </row>
    <row r="53" spans="1:9" ht="12.75">
      <c r="A53" s="927"/>
      <c r="B53" s="928" t="s">
        <v>222</v>
      </c>
      <c r="C53" s="928"/>
      <c r="D53" s="928"/>
      <c r="E53" s="928"/>
      <c r="F53" s="928"/>
      <c r="G53" s="928"/>
      <c r="H53" s="929">
        <f>IF(TRUNC(H50)=0,0,H12+H20+H22-H33-H34-H35-H36-H37-H38-H41)</f>
        <v>15.18</v>
      </c>
      <c r="I53" s="930">
        <f>IF(TRUNC(I50)=0,0,I12+I20+I22-I33-I34-I35-I36-I37-I38-I41)</f>
        <v>33621.899999999994</v>
      </c>
    </row>
    <row r="54" spans="1:9" ht="12.75">
      <c r="A54" s="927"/>
      <c r="B54" s="928" t="s">
        <v>242</v>
      </c>
      <c r="C54" s="928"/>
      <c r="D54" s="928"/>
      <c r="E54" s="928"/>
      <c r="F54" s="928"/>
      <c r="G54" s="928"/>
      <c r="H54" s="929">
        <f>IF(TRUNC(H50)=0,0,H13+H23-H39)</f>
        <v>0</v>
      </c>
      <c r="I54" s="930">
        <f>IF(TRUNC(I50)=0,0,I13+I23-I39)</f>
        <v>0</v>
      </c>
    </row>
    <row r="55" spans="1:9" ht="13.5" thickBot="1">
      <c r="A55" s="943"/>
      <c r="B55" s="944"/>
      <c r="C55" s="944"/>
      <c r="D55" s="944"/>
      <c r="E55" s="944"/>
      <c r="F55" s="944"/>
      <c r="G55" s="944"/>
      <c r="H55" s="945"/>
      <c r="I55" s="946"/>
    </row>
    <row r="56" ht="12.75">
      <c r="I56" s="947"/>
    </row>
    <row r="60" ht="12.75">
      <c r="A60" s="916" t="s">
        <v>243</v>
      </c>
    </row>
    <row r="62" spans="1:7" ht="12.75">
      <c r="A62" s="916" t="s">
        <v>244</v>
      </c>
      <c r="F62" s="916" t="s">
        <v>510</v>
      </c>
      <c r="G62" s="948" t="s">
        <v>43</v>
      </c>
    </row>
    <row r="63" spans="1:7" ht="12.75">
      <c r="A63" s="948" t="s">
        <v>176</v>
      </c>
      <c r="B63" s="948" t="s">
        <v>41</v>
      </c>
      <c r="G63" s="948" t="s">
        <v>45</v>
      </c>
    </row>
  </sheetData>
  <sheetProtection/>
  <mergeCells count="2">
    <mergeCell ref="A5:I5"/>
    <mergeCell ref="A6:I6"/>
  </mergeCells>
  <printOptions horizontalCentered="1"/>
  <pageMargins left="0.75" right="0.75" top="1" bottom="1" header="0.4921259845" footer="0.4921259845"/>
  <pageSetup fitToHeight="1" fitToWidth="1"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8"/>
  <sheetViews>
    <sheetView zoomScalePageLayoutView="0" workbookViewId="0" topLeftCell="A1">
      <selection activeCell="K16" sqref="K16"/>
    </sheetView>
  </sheetViews>
  <sheetFormatPr defaultColWidth="9.140625" defaultRowHeight="12.75"/>
  <cols>
    <col min="1" max="1" width="7.7109375" style="916" customWidth="1"/>
    <col min="2" max="6" width="11.7109375" style="916" customWidth="1"/>
    <col min="7" max="7" width="15.7109375" style="916" customWidth="1"/>
    <col min="8" max="9" width="16.7109375" style="916" customWidth="1"/>
    <col min="10" max="16384" width="9.140625" style="916" customWidth="1"/>
  </cols>
  <sheetData>
    <row r="2" spans="1:9" ht="12.75">
      <c r="A2" s="915" t="s">
        <v>706</v>
      </c>
      <c r="I2" s="915" t="s">
        <v>425</v>
      </c>
    </row>
    <row r="3" spans="1:8" ht="12.75">
      <c r="A3" s="915" t="s">
        <v>217</v>
      </c>
      <c r="H3" s="915" t="s">
        <v>844</v>
      </c>
    </row>
    <row r="5" spans="1:9" ht="18">
      <c r="A5" s="1292" t="s">
        <v>251</v>
      </c>
      <c r="B5" s="1292"/>
      <c r="C5" s="1292"/>
      <c r="D5" s="1292"/>
      <c r="E5" s="1292"/>
      <c r="F5" s="1292"/>
      <c r="G5" s="1292"/>
      <c r="H5" s="1292"/>
      <c r="I5" s="1292"/>
    </row>
    <row r="6" spans="1:9" ht="18">
      <c r="A6" s="983"/>
      <c r="B6" s="983"/>
      <c r="C6" s="983"/>
      <c r="D6" s="983"/>
      <c r="E6" s="983"/>
      <c r="F6" s="983"/>
      <c r="G6" s="983"/>
      <c r="H6" s="983"/>
      <c r="I6" s="983"/>
    </row>
    <row r="7" ht="13.5" thickBot="1"/>
    <row r="8" spans="8:9" ht="13.5" thickBot="1">
      <c r="H8" s="984" t="s">
        <v>219</v>
      </c>
      <c r="I8" s="985" t="s">
        <v>220</v>
      </c>
    </row>
    <row r="9" spans="1:9" ht="12.75">
      <c r="A9" s="919"/>
      <c r="B9" s="920"/>
      <c r="C9" s="920"/>
      <c r="D9" s="920"/>
      <c r="E9" s="920"/>
      <c r="F9" s="920"/>
      <c r="G9" s="920"/>
      <c r="H9" s="921"/>
      <c r="I9" s="922"/>
    </row>
    <row r="10" spans="1:9" ht="14.25">
      <c r="A10" s="923" t="s">
        <v>590</v>
      </c>
      <c r="B10" s="924" t="s">
        <v>252</v>
      </c>
      <c r="C10" s="924"/>
      <c r="D10" s="924"/>
      <c r="E10" s="924"/>
      <c r="F10" s="924"/>
      <c r="G10" s="924"/>
      <c r="H10" s="925">
        <v>126.13</v>
      </c>
      <c r="I10" s="926">
        <v>126128.04</v>
      </c>
    </row>
    <row r="11" spans="1:9" ht="12.75" hidden="1">
      <c r="A11" s="927"/>
      <c r="B11" s="928"/>
      <c r="C11" s="928"/>
      <c r="D11" s="928"/>
      <c r="E11" s="928"/>
      <c r="F11" s="928"/>
      <c r="G11" s="928"/>
      <c r="H11" s="929"/>
      <c r="I11" s="930"/>
    </row>
    <row r="12" spans="1:9" ht="12.75">
      <c r="A12" s="932"/>
      <c r="B12" s="934"/>
      <c r="C12" s="934"/>
      <c r="D12" s="934"/>
      <c r="E12" s="934"/>
      <c r="F12" s="934"/>
      <c r="G12" s="934"/>
      <c r="H12" s="935"/>
      <c r="I12" s="936"/>
    </row>
    <row r="13" spans="1:9" ht="12.75">
      <c r="A13" s="937"/>
      <c r="B13" s="938"/>
      <c r="C13" s="938"/>
      <c r="D13" s="938"/>
      <c r="E13" s="938"/>
      <c r="F13" s="938"/>
      <c r="G13" s="938"/>
      <c r="H13" s="939"/>
      <c r="I13" s="940"/>
    </row>
    <row r="14" spans="1:9" ht="14.25">
      <c r="A14" s="923" t="s">
        <v>596</v>
      </c>
      <c r="B14" s="924" t="s">
        <v>135</v>
      </c>
      <c r="C14" s="924"/>
      <c r="D14" s="924"/>
      <c r="E14" s="924"/>
      <c r="F14" s="924"/>
      <c r="G14" s="924"/>
      <c r="H14" s="925">
        <f>SUM(H17:H19)</f>
        <v>634</v>
      </c>
      <c r="I14" s="926">
        <f>SUM(I17:I20)</f>
        <v>626697</v>
      </c>
    </row>
    <row r="15" spans="1:9" ht="12.75">
      <c r="A15" s="927"/>
      <c r="B15" s="928"/>
      <c r="C15" s="928"/>
      <c r="D15" s="928"/>
      <c r="E15" s="928"/>
      <c r="F15" s="928"/>
      <c r="G15" s="928"/>
      <c r="H15" s="929"/>
      <c r="I15" s="930"/>
    </row>
    <row r="16" spans="1:9" ht="12.75">
      <c r="A16" s="927"/>
      <c r="B16" s="928" t="s">
        <v>136</v>
      </c>
      <c r="C16" s="928"/>
      <c r="D16" s="928"/>
      <c r="E16" s="928"/>
      <c r="F16" s="928"/>
      <c r="G16" s="928"/>
      <c r="H16" s="929"/>
      <c r="I16" s="930"/>
    </row>
    <row r="17" spans="1:9" ht="12.75">
      <c r="A17" s="927"/>
      <c r="B17" s="928" t="s">
        <v>253</v>
      </c>
      <c r="D17" s="928"/>
      <c r="E17" s="928"/>
      <c r="F17" s="928"/>
      <c r="G17" s="928"/>
      <c r="H17" s="929">
        <v>634</v>
      </c>
      <c r="I17" s="930">
        <v>626697</v>
      </c>
    </row>
    <row r="18" spans="1:9" ht="12.75" hidden="1">
      <c r="A18" s="927"/>
      <c r="B18" s="928"/>
      <c r="D18" s="928"/>
      <c r="E18" s="928"/>
      <c r="F18" s="928"/>
      <c r="G18" s="928"/>
      <c r="H18" s="929"/>
      <c r="I18" s="930"/>
    </row>
    <row r="19" spans="1:9" ht="12.75">
      <c r="A19" s="927"/>
      <c r="B19" s="928" t="s">
        <v>165</v>
      </c>
      <c r="D19" s="928"/>
      <c r="E19" s="928"/>
      <c r="F19" s="928"/>
      <c r="G19" s="928"/>
      <c r="H19" s="929"/>
      <c r="I19" s="930"/>
    </row>
    <row r="20" spans="1:9" ht="12.75" hidden="1">
      <c r="A20" s="927"/>
      <c r="B20" s="928"/>
      <c r="C20" s="928"/>
      <c r="D20" s="928"/>
      <c r="E20" s="928"/>
      <c r="F20" s="928"/>
      <c r="G20" s="928"/>
      <c r="H20" s="929"/>
      <c r="I20" s="930"/>
    </row>
    <row r="21" spans="1:9" ht="12.75">
      <c r="A21" s="927"/>
      <c r="B21" s="986" t="s">
        <v>254</v>
      </c>
      <c r="C21" s="986"/>
      <c r="D21" s="986"/>
      <c r="E21" s="986"/>
      <c r="F21" s="986"/>
      <c r="G21" s="986"/>
      <c r="H21" s="987"/>
      <c r="I21" s="988"/>
    </row>
    <row r="22" spans="1:9" ht="12.75">
      <c r="A22" s="927"/>
      <c r="B22" s="989" t="s">
        <v>255</v>
      </c>
      <c r="C22" s="928"/>
      <c r="D22" s="928"/>
      <c r="E22" s="928"/>
      <c r="F22" s="928"/>
      <c r="G22" s="928"/>
      <c r="H22" s="929"/>
      <c r="I22" s="930"/>
    </row>
    <row r="23" spans="1:9" ht="12.75">
      <c r="A23" s="927"/>
      <c r="B23" s="989" t="s">
        <v>256</v>
      </c>
      <c r="C23" s="928"/>
      <c r="D23" s="928"/>
      <c r="E23" s="928"/>
      <c r="F23" s="928"/>
      <c r="G23" s="928"/>
      <c r="H23" s="929"/>
      <c r="I23" s="930"/>
    </row>
    <row r="24" spans="1:9" ht="12.75" hidden="1">
      <c r="A24" s="927"/>
      <c r="B24" s="928"/>
      <c r="C24" s="928"/>
      <c r="D24" s="928"/>
      <c r="E24" s="928"/>
      <c r="F24" s="928"/>
      <c r="G24" s="928"/>
      <c r="H24" s="929"/>
      <c r="I24" s="930"/>
    </row>
    <row r="25" spans="1:9" ht="12.75">
      <c r="A25" s="932"/>
      <c r="B25" s="990" t="s">
        <v>257</v>
      </c>
      <c r="C25" s="934"/>
      <c r="D25" s="934"/>
      <c r="E25" s="934"/>
      <c r="F25" s="934"/>
      <c r="G25" s="934"/>
      <c r="H25" s="935"/>
      <c r="I25" s="936"/>
    </row>
    <row r="26" spans="1:9" ht="12.75">
      <c r="A26" s="937"/>
      <c r="B26" s="938"/>
      <c r="C26" s="938"/>
      <c r="D26" s="938"/>
      <c r="E26" s="938"/>
      <c r="F26" s="938"/>
      <c r="G26" s="938"/>
      <c r="H26" s="939"/>
      <c r="I26" s="940"/>
    </row>
    <row r="27" spans="1:9" ht="14.25">
      <c r="A27" s="923" t="s">
        <v>598</v>
      </c>
      <c r="B27" s="924" t="s">
        <v>147</v>
      </c>
      <c r="C27" s="924"/>
      <c r="D27" s="924"/>
      <c r="E27" s="924"/>
      <c r="F27" s="924"/>
      <c r="G27" s="924"/>
      <c r="H27" s="925">
        <f>SUM(H32:H44)</f>
        <v>741</v>
      </c>
      <c r="I27" s="926">
        <f>SUM(I32:I44)</f>
        <v>644605</v>
      </c>
    </row>
    <row r="28" spans="1:9" ht="12.75">
      <c r="A28" s="927"/>
      <c r="B28" s="928"/>
      <c r="C28" s="928"/>
      <c r="D28" s="928"/>
      <c r="E28" s="928"/>
      <c r="F28" s="928"/>
      <c r="G28" s="928"/>
      <c r="H28" s="929"/>
      <c r="I28" s="930"/>
    </row>
    <row r="29" spans="1:9" ht="12.75" hidden="1">
      <c r="A29" s="927"/>
      <c r="B29" s="928"/>
      <c r="C29" s="928"/>
      <c r="D29" s="928"/>
      <c r="E29" s="928"/>
      <c r="F29" s="928"/>
      <c r="G29" s="928"/>
      <c r="H29" s="929"/>
      <c r="I29" s="930"/>
    </row>
    <row r="30" spans="1:9" ht="12.75">
      <c r="A30" s="927"/>
      <c r="B30" s="928" t="s">
        <v>136</v>
      </c>
      <c r="C30" s="928"/>
      <c r="D30" s="928"/>
      <c r="E30" s="928"/>
      <c r="F30" s="928"/>
      <c r="G30" s="928"/>
      <c r="H30" s="929"/>
      <c r="I30" s="930"/>
    </row>
    <row r="31" spans="1:9" ht="12.75">
      <c r="A31" s="927"/>
      <c r="B31" s="928"/>
      <c r="C31" s="928"/>
      <c r="D31" s="928"/>
      <c r="E31" s="928"/>
      <c r="F31" s="928"/>
      <c r="G31" s="928"/>
      <c r="H31" s="929"/>
      <c r="I31" s="930"/>
    </row>
    <row r="32" spans="1:9" ht="12.75">
      <c r="A32" s="927"/>
      <c r="B32" s="928" t="s">
        <v>258</v>
      </c>
      <c r="C32" s="928"/>
      <c r="D32" s="928"/>
      <c r="E32" s="928"/>
      <c r="F32" s="928"/>
      <c r="G32" s="928"/>
      <c r="H32" s="929">
        <v>741</v>
      </c>
      <c r="I32" s="930">
        <v>644605</v>
      </c>
    </row>
    <row r="33" spans="1:9" ht="12.75">
      <c r="A33" s="927"/>
      <c r="B33" s="928"/>
      <c r="C33" s="928"/>
      <c r="D33" s="928"/>
      <c r="E33" s="928"/>
      <c r="F33" s="928"/>
      <c r="G33" s="928"/>
      <c r="H33" s="929"/>
      <c r="I33" s="930"/>
    </row>
    <row r="34" spans="1:9" ht="12.75">
      <c r="A34" s="927"/>
      <c r="B34" s="928" t="s">
        <v>259</v>
      </c>
      <c r="C34" s="928"/>
      <c r="D34" s="928"/>
      <c r="E34" s="928"/>
      <c r="F34" s="928"/>
      <c r="G34" s="928"/>
      <c r="H34" s="929"/>
      <c r="I34" s="930"/>
    </row>
    <row r="35" spans="1:9" ht="12.75">
      <c r="A35" s="927"/>
      <c r="B35" s="928"/>
      <c r="C35" s="928"/>
      <c r="D35" s="928"/>
      <c r="E35" s="928"/>
      <c r="F35" s="928"/>
      <c r="G35" s="928"/>
      <c r="H35" s="929"/>
      <c r="I35" s="930"/>
    </row>
    <row r="36" spans="1:9" ht="12.75">
      <c r="A36" s="927"/>
      <c r="B36" s="928"/>
      <c r="C36" s="928"/>
      <c r="D36" s="928"/>
      <c r="E36" s="928"/>
      <c r="F36" s="928"/>
      <c r="G36" s="928"/>
      <c r="H36" s="929"/>
      <c r="I36" s="930"/>
    </row>
    <row r="37" spans="1:9" ht="12.75">
      <c r="A37" s="927"/>
      <c r="B37" s="928"/>
      <c r="C37" s="928"/>
      <c r="D37" s="928"/>
      <c r="E37" s="928"/>
      <c r="F37" s="928"/>
      <c r="G37" s="928"/>
      <c r="H37" s="929"/>
      <c r="I37" s="930"/>
    </row>
    <row r="38" spans="1:9" ht="12.75">
      <c r="A38" s="927"/>
      <c r="B38" s="928"/>
      <c r="C38" s="928"/>
      <c r="D38" s="928"/>
      <c r="E38" s="928"/>
      <c r="F38" s="928"/>
      <c r="G38" s="928"/>
      <c r="H38" s="929"/>
      <c r="I38" s="930"/>
    </row>
    <row r="39" spans="1:9" ht="12.75">
      <c r="A39" s="927"/>
      <c r="B39" s="928"/>
      <c r="C39" s="928"/>
      <c r="D39" s="928"/>
      <c r="E39" s="928"/>
      <c r="F39" s="928"/>
      <c r="G39" s="928"/>
      <c r="H39" s="929"/>
      <c r="I39" s="930"/>
    </row>
    <row r="40" spans="1:9" ht="12.75">
      <c r="A40" s="927"/>
      <c r="B40" s="928"/>
      <c r="C40" s="928"/>
      <c r="D40" s="928"/>
      <c r="E40" s="928"/>
      <c r="F40" s="928"/>
      <c r="G40" s="928"/>
      <c r="H40" s="929"/>
      <c r="I40" s="930"/>
    </row>
    <row r="41" spans="1:9" ht="12.75">
      <c r="A41" s="927"/>
      <c r="B41" s="986" t="s">
        <v>260</v>
      </c>
      <c r="C41" s="986"/>
      <c r="D41" s="986"/>
      <c r="E41" s="986"/>
      <c r="F41" s="986"/>
      <c r="G41" s="986"/>
      <c r="H41" s="987"/>
      <c r="I41" s="988"/>
    </row>
    <row r="42" spans="1:9" ht="12.75">
      <c r="A42" s="927"/>
      <c r="B42" s="989" t="s">
        <v>261</v>
      </c>
      <c r="C42" s="928"/>
      <c r="D42" s="928"/>
      <c r="E42" s="928"/>
      <c r="F42" s="928"/>
      <c r="G42" s="928"/>
      <c r="H42" s="929"/>
      <c r="I42" s="930"/>
    </row>
    <row r="43" spans="1:9" ht="12.75">
      <c r="A43" s="927"/>
      <c r="B43" s="989" t="s">
        <v>262</v>
      </c>
      <c r="C43" s="928"/>
      <c r="D43" s="928"/>
      <c r="E43" s="928"/>
      <c r="F43" s="928"/>
      <c r="G43" s="928"/>
      <c r="H43" s="929"/>
      <c r="I43" s="930"/>
    </row>
    <row r="44" spans="1:9" ht="12.75" hidden="1">
      <c r="A44" s="927"/>
      <c r="B44" s="928"/>
      <c r="C44" s="928"/>
      <c r="D44" s="928"/>
      <c r="E44" s="928"/>
      <c r="F44" s="928"/>
      <c r="G44" s="928"/>
      <c r="H44" s="929"/>
      <c r="I44" s="930"/>
    </row>
    <row r="45" spans="1:9" ht="12.75" hidden="1">
      <c r="A45" s="927"/>
      <c r="B45" s="928"/>
      <c r="C45" s="928"/>
      <c r="D45" s="928"/>
      <c r="E45" s="928"/>
      <c r="F45" s="928"/>
      <c r="G45" s="928"/>
      <c r="H45" s="929"/>
      <c r="I45" s="930"/>
    </row>
    <row r="46" spans="1:9" ht="12.75">
      <c r="A46" s="932"/>
      <c r="B46" s="934"/>
      <c r="C46" s="934"/>
      <c r="D46" s="934"/>
      <c r="E46" s="934"/>
      <c r="F46" s="934"/>
      <c r="G46" s="934"/>
      <c r="H46" s="935"/>
      <c r="I46" s="936"/>
    </row>
    <row r="47" spans="1:9" ht="12.75">
      <c r="A47" s="937"/>
      <c r="B47" s="938"/>
      <c r="C47" s="938"/>
      <c r="D47" s="938"/>
      <c r="E47" s="938"/>
      <c r="F47" s="938"/>
      <c r="G47" s="938"/>
      <c r="H47" s="939"/>
      <c r="I47" s="940"/>
    </row>
    <row r="48" spans="1:9" ht="14.25">
      <c r="A48" s="923" t="s">
        <v>166</v>
      </c>
      <c r="B48" s="924" t="s">
        <v>263</v>
      </c>
      <c r="C48" s="924"/>
      <c r="D48" s="924"/>
      <c r="E48" s="924"/>
      <c r="F48" s="924"/>
      <c r="G48" s="924"/>
      <c r="H48" s="925">
        <f>H10+H14-H27</f>
        <v>19.129999999999995</v>
      </c>
      <c r="I48" s="926">
        <f>I10+I14-I27</f>
        <v>108220.04000000004</v>
      </c>
    </row>
    <row r="49" spans="1:9" ht="12.75">
      <c r="A49" s="927"/>
      <c r="B49" s="928"/>
      <c r="C49" s="989" t="s">
        <v>264</v>
      </c>
      <c r="D49" s="928"/>
      <c r="E49" s="928"/>
      <c r="F49" s="928"/>
      <c r="G49" s="928"/>
      <c r="H49" s="929"/>
      <c r="I49" s="930"/>
    </row>
    <row r="50" spans="1:9" ht="13.5" thickBot="1">
      <c r="A50" s="943"/>
      <c r="B50" s="944"/>
      <c r="C50" s="944"/>
      <c r="D50" s="944"/>
      <c r="E50" s="944"/>
      <c r="F50" s="944"/>
      <c r="G50" s="944"/>
      <c r="H50" s="945"/>
      <c r="I50" s="946"/>
    </row>
    <row r="51" spans="8:9" ht="12.75">
      <c r="H51" s="991"/>
      <c r="I51" s="992"/>
    </row>
    <row r="55" ht="12.75">
      <c r="A55" s="916" t="s">
        <v>243</v>
      </c>
    </row>
    <row r="57" spans="1:7" ht="12.75">
      <c r="A57" s="916" t="s">
        <v>244</v>
      </c>
      <c r="F57" s="916" t="s">
        <v>510</v>
      </c>
      <c r="G57" s="948" t="s">
        <v>43</v>
      </c>
    </row>
    <row r="58" spans="1:7" ht="12.75">
      <c r="A58" s="948" t="s">
        <v>176</v>
      </c>
      <c r="B58" s="948" t="s">
        <v>41</v>
      </c>
      <c r="G58" s="948" t="s">
        <v>45</v>
      </c>
    </row>
  </sheetData>
  <sheetProtection/>
  <mergeCells count="1">
    <mergeCell ref="A5:I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7.7109375" style="916" customWidth="1"/>
    <col min="2" max="6" width="11.7109375" style="916" customWidth="1"/>
    <col min="7" max="7" width="15.7109375" style="916" customWidth="1"/>
    <col min="8" max="9" width="16.7109375" style="916" customWidth="1"/>
    <col min="10" max="16384" width="9.140625" style="916" customWidth="1"/>
  </cols>
  <sheetData>
    <row r="1" ht="12.75">
      <c r="I1" s="1174" t="s">
        <v>426</v>
      </c>
    </row>
    <row r="2" ht="12.75">
      <c r="A2" s="915" t="s">
        <v>706</v>
      </c>
    </row>
    <row r="3" spans="1:8" ht="12.75">
      <c r="A3" s="915" t="s">
        <v>217</v>
      </c>
      <c r="H3" s="915" t="s">
        <v>844</v>
      </c>
    </row>
    <row r="5" spans="1:9" ht="18">
      <c r="A5" s="1290" t="s">
        <v>265</v>
      </c>
      <c r="B5" s="1290"/>
      <c r="C5" s="1290"/>
      <c r="D5" s="1290"/>
      <c r="E5" s="1290"/>
      <c r="F5" s="1290"/>
      <c r="G5" s="1290"/>
      <c r="H5" s="1290"/>
      <c r="I5" s="1290"/>
    </row>
    <row r="6" spans="1:9" ht="18">
      <c r="A6" s="993"/>
      <c r="B6" s="993"/>
      <c r="C6" s="993"/>
      <c r="D6" s="993"/>
      <c r="E6" s="993"/>
      <c r="F6" s="993"/>
      <c r="G6" s="993"/>
      <c r="H6" s="993"/>
      <c r="I6" s="993"/>
    </row>
    <row r="7" ht="13.5" thickBot="1"/>
    <row r="8" spans="8:9" ht="13.5" thickBot="1">
      <c r="H8" s="917" t="s">
        <v>219</v>
      </c>
      <c r="I8" s="918" t="s">
        <v>220</v>
      </c>
    </row>
    <row r="9" spans="1:9" ht="12.75">
      <c r="A9" s="919"/>
      <c r="B9" s="920"/>
      <c r="C9" s="920"/>
      <c r="D9" s="920"/>
      <c r="E9" s="920"/>
      <c r="F9" s="920"/>
      <c r="G9" s="920"/>
      <c r="H9" s="921"/>
      <c r="I9" s="922"/>
    </row>
    <row r="10" spans="1:9" ht="14.25">
      <c r="A10" s="923" t="s">
        <v>590</v>
      </c>
      <c r="B10" s="924" t="s">
        <v>266</v>
      </c>
      <c r="C10" s="924"/>
      <c r="D10" s="924"/>
      <c r="E10" s="924"/>
      <c r="F10" s="924"/>
      <c r="G10" s="924"/>
      <c r="H10" s="925">
        <v>0.11</v>
      </c>
      <c r="I10" s="926">
        <v>110</v>
      </c>
    </row>
    <row r="11" spans="1:9" ht="12.75" hidden="1">
      <c r="A11" s="927"/>
      <c r="B11" s="928"/>
      <c r="C11" s="928"/>
      <c r="D11" s="928"/>
      <c r="E11" s="928"/>
      <c r="F11" s="928"/>
      <c r="G11" s="928"/>
      <c r="H11" s="929"/>
      <c r="I11" s="930"/>
    </row>
    <row r="12" spans="1:9" ht="12.75">
      <c r="A12" s="932"/>
      <c r="B12" s="934"/>
      <c r="C12" s="934"/>
      <c r="D12" s="934"/>
      <c r="E12" s="934"/>
      <c r="F12" s="934"/>
      <c r="G12" s="934"/>
      <c r="H12" s="935"/>
      <c r="I12" s="936"/>
    </row>
    <row r="13" spans="1:9" ht="12.75">
      <c r="A13" s="937"/>
      <c r="B13" s="938"/>
      <c r="C13" s="938"/>
      <c r="D13" s="938"/>
      <c r="E13" s="938"/>
      <c r="F13" s="938"/>
      <c r="G13" s="938"/>
      <c r="H13" s="939"/>
      <c r="I13" s="940"/>
    </row>
    <row r="14" spans="1:9" ht="14.25">
      <c r="A14" s="923" t="s">
        <v>596</v>
      </c>
      <c r="B14" s="924" t="s">
        <v>135</v>
      </c>
      <c r="C14" s="924"/>
      <c r="D14" s="924"/>
      <c r="E14" s="924"/>
      <c r="F14" s="924"/>
      <c r="G14" s="924"/>
      <c r="H14" s="925">
        <f>SUM(H19:H22)</f>
        <v>0</v>
      </c>
      <c r="I14" s="926">
        <f>SUM(I19:I22)</f>
        <v>0</v>
      </c>
    </row>
    <row r="15" spans="1:9" ht="12.75" hidden="1">
      <c r="A15" s="927"/>
      <c r="B15" s="928"/>
      <c r="C15" s="928"/>
      <c r="D15" s="928"/>
      <c r="E15" s="928"/>
      <c r="F15" s="928"/>
      <c r="G15" s="928"/>
      <c r="H15" s="929"/>
      <c r="I15" s="930"/>
    </row>
    <row r="16" spans="1:9" ht="12.75">
      <c r="A16" s="927"/>
      <c r="B16" s="928"/>
      <c r="C16" s="928"/>
      <c r="D16" s="928"/>
      <c r="E16" s="928"/>
      <c r="F16" s="928"/>
      <c r="G16" s="928"/>
      <c r="H16" s="929"/>
      <c r="I16" s="930"/>
    </row>
    <row r="17" spans="1:9" ht="12.75">
      <c r="A17" s="927"/>
      <c r="B17" s="928" t="s">
        <v>136</v>
      </c>
      <c r="C17" s="928"/>
      <c r="D17" s="928"/>
      <c r="E17" s="928"/>
      <c r="F17" s="928"/>
      <c r="G17" s="928"/>
      <c r="H17" s="929"/>
      <c r="I17" s="930"/>
    </row>
    <row r="18" spans="1:9" ht="12.75" hidden="1">
      <c r="A18" s="927"/>
      <c r="B18" s="928"/>
      <c r="C18" s="928"/>
      <c r="D18" s="928"/>
      <c r="E18" s="928"/>
      <c r="F18" s="928"/>
      <c r="G18" s="928"/>
      <c r="H18" s="929"/>
      <c r="I18" s="930"/>
    </row>
    <row r="19" spans="1:9" ht="12.75">
      <c r="A19" s="927"/>
      <c r="B19" s="928" t="s">
        <v>267</v>
      </c>
      <c r="C19" s="928"/>
      <c r="D19" s="928"/>
      <c r="E19" s="928"/>
      <c r="F19" s="928"/>
      <c r="G19" s="928"/>
      <c r="H19" s="929"/>
      <c r="I19" s="930"/>
    </row>
    <row r="20" spans="1:9" ht="12.75">
      <c r="A20" s="927"/>
      <c r="B20" s="928" t="s">
        <v>248</v>
      </c>
      <c r="C20" s="928"/>
      <c r="D20" s="928"/>
      <c r="E20" s="928"/>
      <c r="F20" s="928"/>
      <c r="G20" s="928"/>
      <c r="H20" s="929"/>
      <c r="I20" s="930"/>
    </row>
    <row r="21" spans="1:9" ht="12.75" hidden="1">
      <c r="A21" s="927"/>
      <c r="B21" s="928"/>
      <c r="C21" s="928"/>
      <c r="D21" s="928"/>
      <c r="E21" s="928"/>
      <c r="F21" s="928"/>
      <c r="G21" s="928"/>
      <c r="H21" s="929"/>
      <c r="I21" s="930"/>
    </row>
    <row r="22" spans="1:9" ht="12.75">
      <c r="A22" s="927"/>
      <c r="B22" s="928" t="s">
        <v>268</v>
      </c>
      <c r="C22" s="928"/>
      <c r="D22" s="928"/>
      <c r="E22" s="928"/>
      <c r="F22" s="928"/>
      <c r="G22" s="928"/>
      <c r="H22" s="929"/>
      <c r="I22" s="930"/>
    </row>
    <row r="23" spans="1:9" ht="12.75">
      <c r="A23" s="927"/>
      <c r="B23" s="941" t="s">
        <v>269</v>
      </c>
      <c r="C23" s="928"/>
      <c r="D23" s="928"/>
      <c r="E23" s="928"/>
      <c r="F23" s="928"/>
      <c r="G23" s="928"/>
      <c r="H23" s="929"/>
      <c r="I23" s="930"/>
    </row>
    <row r="24" spans="1:9" ht="12.75">
      <c r="A24" s="927"/>
      <c r="B24" s="941" t="s">
        <v>270</v>
      </c>
      <c r="C24" s="928"/>
      <c r="D24" s="928"/>
      <c r="E24" s="928"/>
      <c r="F24" s="928"/>
      <c r="G24" s="928"/>
      <c r="H24" s="929"/>
      <c r="I24" s="930"/>
    </row>
    <row r="25" spans="1:9" ht="12.75">
      <c r="A25" s="932"/>
      <c r="B25" s="934"/>
      <c r="C25" s="934"/>
      <c r="D25" s="934"/>
      <c r="E25" s="934"/>
      <c r="F25" s="934"/>
      <c r="G25" s="934"/>
      <c r="H25" s="935"/>
      <c r="I25" s="936"/>
    </row>
    <row r="26" spans="1:9" ht="12.75">
      <c r="A26" s="937"/>
      <c r="B26" s="938"/>
      <c r="C26" s="938"/>
      <c r="D26" s="938"/>
      <c r="E26" s="938"/>
      <c r="F26" s="938"/>
      <c r="G26" s="938"/>
      <c r="H26" s="939"/>
      <c r="I26" s="940"/>
    </row>
    <row r="27" spans="1:9" ht="14.25">
      <c r="A27" s="923" t="s">
        <v>598</v>
      </c>
      <c r="B27" s="924" t="s">
        <v>147</v>
      </c>
      <c r="C27" s="924"/>
      <c r="D27" s="924"/>
      <c r="E27" s="924"/>
      <c r="F27" s="924"/>
      <c r="G27" s="924"/>
      <c r="H27" s="925">
        <f>SUM(H32:H35)</f>
        <v>0</v>
      </c>
      <c r="I27" s="926">
        <f>SUM(I32:I35)</f>
        <v>0</v>
      </c>
    </row>
    <row r="28" spans="1:9" ht="12.75">
      <c r="A28" s="927"/>
      <c r="B28" s="928"/>
      <c r="C28" s="928"/>
      <c r="D28" s="928"/>
      <c r="E28" s="928"/>
      <c r="F28" s="928"/>
      <c r="G28" s="928"/>
      <c r="H28" s="929"/>
      <c r="I28" s="930"/>
    </row>
    <row r="29" spans="1:9" ht="12.75" hidden="1">
      <c r="A29" s="927"/>
      <c r="B29" s="928"/>
      <c r="C29" s="928"/>
      <c r="D29" s="928"/>
      <c r="E29" s="928"/>
      <c r="F29" s="928"/>
      <c r="G29" s="928"/>
      <c r="H29" s="929"/>
      <c r="I29" s="930"/>
    </row>
    <row r="30" spans="1:9" ht="12.75">
      <c r="A30" s="927"/>
      <c r="B30" s="928" t="s">
        <v>136</v>
      </c>
      <c r="C30" s="928"/>
      <c r="D30" s="928"/>
      <c r="E30" s="928"/>
      <c r="F30" s="928"/>
      <c r="G30" s="928"/>
      <c r="H30" s="929"/>
      <c r="I30" s="930"/>
    </row>
    <row r="31" spans="1:9" ht="12.75" hidden="1">
      <c r="A31" s="927"/>
      <c r="B31" s="928"/>
      <c r="C31" s="928"/>
      <c r="D31" s="928"/>
      <c r="E31" s="928"/>
      <c r="F31" s="928"/>
      <c r="G31" s="928"/>
      <c r="H31" s="929"/>
      <c r="I31" s="930"/>
    </row>
    <row r="32" spans="1:9" ht="12.75">
      <c r="A32" s="927"/>
      <c r="B32" s="928" t="s">
        <v>271</v>
      </c>
      <c r="C32" s="928"/>
      <c r="D32" s="928"/>
      <c r="E32" s="928"/>
      <c r="F32" s="928"/>
      <c r="G32" s="928"/>
      <c r="H32" s="929"/>
      <c r="I32" s="930"/>
    </row>
    <row r="33" spans="1:9" ht="12.75">
      <c r="A33" s="927"/>
      <c r="B33" s="928" t="s">
        <v>272</v>
      </c>
      <c r="C33" s="928"/>
      <c r="D33" s="928"/>
      <c r="E33" s="928"/>
      <c r="F33" s="928"/>
      <c r="G33" s="928"/>
      <c r="H33" s="929"/>
      <c r="I33" s="930"/>
    </row>
    <row r="34" spans="1:9" ht="12.75" hidden="1">
      <c r="A34" s="927"/>
      <c r="B34" s="928"/>
      <c r="C34" s="928"/>
      <c r="D34" s="928"/>
      <c r="E34" s="928"/>
      <c r="F34" s="928"/>
      <c r="G34" s="928"/>
      <c r="H34" s="929"/>
      <c r="I34" s="930"/>
    </row>
    <row r="35" spans="1:9" ht="12.75">
      <c r="A35" s="927"/>
      <c r="B35" s="928" t="s">
        <v>273</v>
      </c>
      <c r="C35" s="928"/>
      <c r="D35" s="928"/>
      <c r="E35" s="928"/>
      <c r="F35" s="928"/>
      <c r="G35" s="928"/>
      <c r="H35" s="929"/>
      <c r="I35" s="930"/>
    </row>
    <row r="36" spans="1:9" ht="12.75">
      <c r="A36" s="927"/>
      <c r="B36" s="941" t="s">
        <v>238</v>
      </c>
      <c r="C36" s="928"/>
      <c r="D36" s="928"/>
      <c r="E36" s="928"/>
      <c r="F36" s="928"/>
      <c r="G36" s="928"/>
      <c r="H36" s="929"/>
      <c r="I36" s="930"/>
    </row>
    <row r="37" spans="1:9" ht="12.75">
      <c r="A37" s="927"/>
      <c r="B37" s="941" t="s">
        <v>239</v>
      </c>
      <c r="C37" s="928"/>
      <c r="D37" s="928"/>
      <c r="E37" s="928"/>
      <c r="F37" s="928"/>
      <c r="G37" s="928"/>
      <c r="H37" s="929"/>
      <c r="I37" s="930"/>
    </row>
    <row r="38" spans="1:9" ht="12.75" hidden="1">
      <c r="A38" s="927"/>
      <c r="B38" s="928"/>
      <c r="C38" s="928"/>
      <c r="D38" s="928"/>
      <c r="E38" s="928"/>
      <c r="F38" s="928"/>
      <c r="G38" s="928"/>
      <c r="H38" s="929"/>
      <c r="I38" s="930"/>
    </row>
    <row r="39" spans="1:9" ht="12.75" hidden="1">
      <c r="A39" s="927"/>
      <c r="B39" s="928"/>
      <c r="C39" s="928"/>
      <c r="D39" s="928"/>
      <c r="E39" s="928"/>
      <c r="F39" s="928"/>
      <c r="G39" s="928"/>
      <c r="H39" s="929"/>
      <c r="I39" s="930"/>
    </row>
    <row r="40" spans="1:9" ht="12.75">
      <c r="A40" s="932"/>
      <c r="B40" s="934"/>
      <c r="C40" s="934"/>
      <c r="D40" s="934"/>
      <c r="E40" s="934"/>
      <c r="F40" s="934"/>
      <c r="G40" s="934"/>
      <c r="H40" s="935"/>
      <c r="I40" s="936"/>
    </row>
    <row r="41" spans="1:9" ht="12.75">
      <c r="A41" s="937"/>
      <c r="B41" s="938"/>
      <c r="C41" s="938"/>
      <c r="D41" s="938"/>
      <c r="E41" s="938"/>
      <c r="F41" s="938"/>
      <c r="G41" s="938"/>
      <c r="H41" s="939"/>
      <c r="I41" s="940"/>
    </row>
    <row r="42" spans="1:9" ht="14.25">
      <c r="A42" s="923" t="s">
        <v>166</v>
      </c>
      <c r="B42" s="924" t="s">
        <v>274</v>
      </c>
      <c r="C42" s="924"/>
      <c r="D42" s="924"/>
      <c r="E42" s="924"/>
      <c r="F42" s="924"/>
      <c r="G42" s="924"/>
      <c r="H42" s="925">
        <f>H10+H14-H27</f>
        <v>0.11</v>
      </c>
      <c r="I42" s="926">
        <f>I10+I14-I27</f>
        <v>110</v>
      </c>
    </row>
    <row r="43" spans="1:9" ht="12.75">
      <c r="A43" s="927"/>
      <c r="B43" s="928"/>
      <c r="C43" s="941" t="s">
        <v>264</v>
      </c>
      <c r="D43" s="928"/>
      <c r="E43" s="928"/>
      <c r="F43" s="928"/>
      <c r="G43" s="928"/>
      <c r="H43" s="929"/>
      <c r="I43" s="930"/>
    </row>
    <row r="44" spans="1:9" ht="13.5" thickBot="1">
      <c r="A44" s="943"/>
      <c r="B44" s="944"/>
      <c r="C44" s="944"/>
      <c r="D44" s="944"/>
      <c r="E44" s="944"/>
      <c r="F44" s="944"/>
      <c r="G44" s="944"/>
      <c r="H44" s="945"/>
      <c r="I44" s="946"/>
    </row>
    <row r="45" spans="8:9" ht="12.75">
      <c r="H45" s="991"/>
      <c r="I45" s="992"/>
    </row>
    <row r="49" ht="12.75">
      <c r="A49" s="916" t="s">
        <v>275</v>
      </c>
    </row>
    <row r="51" spans="1:7" ht="12.75">
      <c r="A51" s="916" t="s">
        <v>244</v>
      </c>
      <c r="F51" s="916" t="s">
        <v>510</v>
      </c>
      <c r="G51" s="948" t="s">
        <v>43</v>
      </c>
    </row>
    <row r="52" spans="1:7" ht="12.75">
      <c r="A52" s="948" t="s">
        <v>276</v>
      </c>
      <c r="B52" s="948" t="s">
        <v>41</v>
      </c>
      <c r="G52" s="948" t="s">
        <v>45</v>
      </c>
    </row>
  </sheetData>
  <sheetProtection/>
  <mergeCells count="1">
    <mergeCell ref="A5:I5"/>
  </mergeCells>
  <printOptions horizontalCentered="1"/>
  <pageMargins left="0.75" right="0.75" top="1" bottom="1" header="0.4921259845" footer="0.4921259845"/>
  <pageSetup fitToHeight="1" fitToWidth="1" horizontalDpi="600" verticalDpi="600" orientation="portrait" paperSize="9" scale="7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showGridLines="0" zoomScalePageLayoutView="0" workbookViewId="0" topLeftCell="A19">
      <selection activeCell="J54" sqref="J54"/>
    </sheetView>
  </sheetViews>
  <sheetFormatPr defaultColWidth="9.140625" defaultRowHeight="12.75"/>
  <cols>
    <col min="1" max="4" width="16.7109375" style="0" customWidth="1"/>
    <col min="5" max="5" width="18.421875" style="0" customWidth="1"/>
    <col min="6" max="6" width="16.7109375" style="0" customWidth="1"/>
  </cols>
  <sheetData>
    <row r="1" spans="1:6" ht="12.75">
      <c r="A1" s="8" t="s">
        <v>546</v>
      </c>
      <c r="B1" s="9"/>
      <c r="C1" s="203"/>
      <c r="D1" s="203"/>
      <c r="E1" s="422" t="s">
        <v>534</v>
      </c>
      <c r="F1">
        <v>843474</v>
      </c>
    </row>
    <row r="2" spans="1:5" ht="12.75">
      <c r="A2" s="23" t="s">
        <v>547</v>
      </c>
      <c r="B2" s="23" t="s">
        <v>277</v>
      </c>
      <c r="C2" s="206"/>
      <c r="D2" s="206"/>
      <c r="E2" s="423" t="s">
        <v>769</v>
      </c>
    </row>
    <row r="3" spans="1:5" ht="9" customHeight="1">
      <c r="A3" s="202"/>
      <c r="B3" s="206"/>
      <c r="C3" s="206"/>
      <c r="D3" s="206"/>
      <c r="E3" s="202"/>
    </row>
    <row r="4" spans="1:5" ht="6.75" customHeight="1">
      <c r="A4" s="202"/>
      <c r="B4" s="206"/>
      <c r="C4" s="206"/>
      <c r="D4" s="206"/>
      <c r="E4" s="206"/>
    </row>
    <row r="5" spans="1:5" ht="12.75">
      <c r="A5" s="278"/>
      <c r="B5" s="278"/>
      <c r="C5" s="278"/>
      <c r="D5" s="278"/>
      <c r="E5" s="278"/>
    </row>
    <row r="6" spans="1:5" ht="18">
      <c r="A6" s="424" t="s">
        <v>750</v>
      </c>
      <c r="B6" s="206"/>
      <c r="C6" s="206"/>
      <c r="D6" s="206"/>
      <c r="E6" s="206"/>
    </row>
    <row r="7" spans="1:5" ht="20.25" customHeight="1" thickBot="1">
      <c r="A7" s="425"/>
      <c r="B7" s="426"/>
      <c r="C7" s="426"/>
      <c r="D7" s="426"/>
      <c r="E7" s="427" t="s">
        <v>544</v>
      </c>
    </row>
    <row r="8" spans="1:5" ht="20.25" customHeight="1" thickBot="1" thickTop="1">
      <c r="A8" s="428"/>
      <c r="B8" s="429" t="s">
        <v>699</v>
      </c>
      <c r="C8" s="429" t="s">
        <v>751</v>
      </c>
      <c r="D8" s="429" t="s">
        <v>752</v>
      </c>
      <c r="E8" s="430" t="s">
        <v>753</v>
      </c>
    </row>
    <row r="9" spans="1:5" ht="20.25" customHeight="1">
      <c r="A9" s="431" t="s">
        <v>533</v>
      </c>
      <c r="B9" s="432">
        <v>110</v>
      </c>
      <c r="C9" s="433">
        <v>0</v>
      </c>
      <c r="D9" s="433">
        <v>0</v>
      </c>
      <c r="E9" s="434">
        <v>110</v>
      </c>
    </row>
    <row r="10" spans="1:5" ht="20.25" customHeight="1">
      <c r="A10" s="435" t="s">
        <v>536</v>
      </c>
      <c r="B10" s="436">
        <v>126128.04</v>
      </c>
      <c r="C10" s="437">
        <v>626697</v>
      </c>
      <c r="D10" s="437">
        <v>644605</v>
      </c>
      <c r="E10" s="438">
        <v>108220.04</v>
      </c>
    </row>
    <row r="11" spans="1:5" ht="20.25" customHeight="1">
      <c r="A11" s="435" t="s">
        <v>537</v>
      </c>
      <c r="B11" s="436">
        <v>982514.41</v>
      </c>
      <c r="C11" s="437">
        <v>18881200.94</v>
      </c>
      <c r="D11" s="437">
        <v>19477992</v>
      </c>
      <c r="E11" s="438">
        <v>385723.35</v>
      </c>
    </row>
    <row r="12" spans="1:5" ht="12.75">
      <c r="A12" s="439" t="s">
        <v>754</v>
      </c>
      <c r="B12" s="440">
        <v>35185.64</v>
      </c>
      <c r="C12" s="441">
        <v>4302.56</v>
      </c>
      <c r="D12" s="441">
        <v>0</v>
      </c>
      <c r="E12" s="442">
        <v>39488.2</v>
      </c>
    </row>
    <row r="13" spans="1:5" ht="13.5" thickBot="1">
      <c r="A13" s="443" t="s">
        <v>755</v>
      </c>
      <c r="B13" s="444">
        <v>40178.9</v>
      </c>
      <c r="C13" s="445">
        <v>26572</v>
      </c>
      <c r="D13" s="445">
        <v>33129</v>
      </c>
      <c r="E13" s="446">
        <v>33621.9</v>
      </c>
    </row>
    <row r="14" spans="1:5" ht="13.5" thickTop="1">
      <c r="A14" s="425"/>
      <c r="B14" s="425"/>
      <c r="C14" s="425"/>
      <c r="D14" s="425"/>
      <c r="E14" s="425"/>
    </row>
    <row r="15" spans="1:5" ht="12.75">
      <c r="A15" s="425"/>
      <c r="B15" s="425"/>
      <c r="C15" s="425"/>
      <c r="D15" s="425"/>
      <c r="E15" s="425"/>
    </row>
    <row r="16" spans="1:5" ht="20.25" customHeight="1">
      <c r="A16" s="447" t="s">
        <v>756</v>
      </c>
      <c r="B16" s="426"/>
      <c r="C16" s="448"/>
      <c r="D16" s="426"/>
      <c r="E16" s="426"/>
    </row>
    <row r="17" spans="1:5" ht="20.25" customHeight="1" thickBot="1">
      <c r="A17" s="449"/>
      <c r="B17" s="426"/>
      <c r="C17" s="448"/>
      <c r="D17" s="426"/>
      <c r="E17" s="427" t="s">
        <v>544</v>
      </c>
    </row>
    <row r="18" spans="1:5" ht="20.25" customHeight="1" thickBot="1" thickTop="1">
      <c r="A18" s="450" t="s">
        <v>538</v>
      </c>
      <c r="B18" s="451"/>
      <c r="C18" s="451"/>
      <c r="D18" s="1298">
        <f>D19+D31+D35</f>
        <v>5746569.190000001</v>
      </c>
      <c r="E18" s="1299"/>
    </row>
    <row r="19" spans="1:5" ht="20.25" customHeight="1">
      <c r="A19" s="452" t="s">
        <v>541</v>
      </c>
      <c r="B19" s="453"/>
      <c r="C19" s="453"/>
      <c r="D19" s="1300">
        <f>SUM(D20:E30)</f>
        <v>5409029.640000001</v>
      </c>
      <c r="E19" s="1301"/>
    </row>
    <row r="20" spans="1:5" ht="20.25" customHeight="1">
      <c r="A20" s="454" t="s">
        <v>757</v>
      </c>
      <c r="B20" s="455"/>
      <c r="C20" s="455"/>
      <c r="D20" s="1293">
        <v>4918586.19</v>
      </c>
      <c r="E20" s="1294"/>
    </row>
    <row r="21" spans="1:5" ht="20.25" customHeight="1">
      <c r="A21" s="458" t="s">
        <v>758</v>
      </c>
      <c r="B21" s="459"/>
      <c r="C21" s="459"/>
      <c r="D21" s="1293">
        <v>110</v>
      </c>
      <c r="E21" s="1294"/>
    </row>
    <row r="22" spans="1:5" ht="20.25" customHeight="1">
      <c r="A22" s="458" t="s">
        <v>759</v>
      </c>
      <c r="B22" s="459"/>
      <c r="C22" s="459"/>
      <c r="D22" s="1293">
        <v>39488.2</v>
      </c>
      <c r="E22" s="1294"/>
    </row>
    <row r="23" spans="1:5" ht="20.25" customHeight="1">
      <c r="A23" s="458" t="s">
        <v>760</v>
      </c>
      <c r="B23" s="459"/>
      <c r="C23" s="459"/>
      <c r="D23" s="1293">
        <v>33621.9</v>
      </c>
      <c r="E23" s="1294"/>
    </row>
    <row r="24" spans="1:5" ht="20.25" customHeight="1">
      <c r="A24" s="458" t="s">
        <v>761</v>
      </c>
      <c r="B24" s="459"/>
      <c r="C24" s="459"/>
      <c r="D24" s="1293">
        <v>385723.35</v>
      </c>
      <c r="E24" s="1294"/>
    </row>
    <row r="25" spans="1:5" ht="20.25" customHeight="1">
      <c r="A25" s="460" t="s">
        <v>278</v>
      </c>
      <c r="B25" s="461"/>
      <c r="C25" s="461"/>
      <c r="D25" s="1293">
        <v>31500</v>
      </c>
      <c r="E25" s="1304"/>
    </row>
    <row r="26" spans="1:5" ht="20.25" customHeight="1">
      <c r="A26" s="460" t="s">
        <v>762</v>
      </c>
      <c r="B26" s="461"/>
      <c r="C26" s="461"/>
      <c r="D26" s="456"/>
      <c r="E26" s="457"/>
    </row>
    <row r="27" spans="1:5" ht="20.25" customHeight="1">
      <c r="A27" s="460" t="s">
        <v>762</v>
      </c>
      <c r="B27" s="461"/>
      <c r="C27" s="461"/>
      <c r="D27" s="456"/>
      <c r="E27" s="457"/>
    </row>
    <row r="28" spans="1:5" ht="12.75">
      <c r="A28" s="460" t="s">
        <v>762</v>
      </c>
      <c r="B28" s="461"/>
      <c r="C28" s="461"/>
      <c r="D28" s="456"/>
      <c r="E28" s="457"/>
    </row>
    <row r="29" spans="1:5" ht="12.75">
      <c r="A29" s="460" t="s">
        <v>762</v>
      </c>
      <c r="B29" s="461"/>
      <c r="C29" s="461"/>
      <c r="D29" s="456"/>
      <c r="E29" s="457"/>
    </row>
    <row r="30" spans="1:5" ht="12.75">
      <c r="A30" s="460" t="s">
        <v>763</v>
      </c>
      <c r="B30" s="461"/>
      <c r="C30" s="461"/>
      <c r="D30" s="456"/>
      <c r="E30" s="457"/>
    </row>
    <row r="31" spans="1:7" ht="15" customHeight="1">
      <c r="A31" s="462" t="s">
        <v>540</v>
      </c>
      <c r="B31" s="461"/>
      <c r="C31" s="461"/>
      <c r="D31" s="1302">
        <f>SUM(D32)</f>
        <v>82047.44</v>
      </c>
      <c r="E31" s="1303"/>
      <c r="F31" s="196"/>
      <c r="G31" s="196"/>
    </row>
    <row r="32" spans="1:7" ht="15" customHeight="1">
      <c r="A32" s="458" t="s">
        <v>539</v>
      </c>
      <c r="B32" s="459"/>
      <c r="C32" s="459"/>
      <c r="D32" s="1293">
        <v>82047.44</v>
      </c>
      <c r="E32" s="1294"/>
      <c r="F32" s="196"/>
      <c r="G32" s="196"/>
    </row>
    <row r="33" spans="1:7" ht="15" customHeight="1">
      <c r="A33" s="462" t="s">
        <v>764</v>
      </c>
      <c r="B33" s="461"/>
      <c r="C33" s="461"/>
      <c r="D33" s="1302">
        <f>SUM(D34)</f>
        <v>0</v>
      </c>
      <c r="E33" s="1303"/>
      <c r="F33" s="196"/>
      <c r="G33" s="196"/>
    </row>
    <row r="34" spans="1:7" ht="15" customHeight="1">
      <c r="A34" s="458" t="s">
        <v>543</v>
      </c>
      <c r="B34" s="459"/>
      <c r="C34" s="459"/>
      <c r="D34" s="1293"/>
      <c r="E34" s="1294"/>
      <c r="F34" s="196"/>
      <c r="G34" s="196"/>
    </row>
    <row r="35" spans="1:7" ht="15" customHeight="1">
      <c r="A35" s="463" t="s">
        <v>542</v>
      </c>
      <c r="B35" s="426"/>
      <c r="C35" s="426"/>
      <c r="D35" s="1302">
        <f>SUM(D36)</f>
        <v>255492.11</v>
      </c>
      <c r="E35" s="1303"/>
      <c r="F35" s="196"/>
      <c r="G35" s="196"/>
    </row>
    <row r="36" spans="1:7" ht="15" customHeight="1" thickBot="1">
      <c r="A36" s="464" t="s">
        <v>279</v>
      </c>
      <c r="B36" s="465"/>
      <c r="C36" s="465"/>
      <c r="D36" s="1305">
        <v>255492.11</v>
      </c>
      <c r="E36" s="1306"/>
      <c r="F36" s="196"/>
      <c r="G36" s="196"/>
    </row>
    <row r="37" spans="1:7" ht="15" customHeight="1" thickTop="1">
      <c r="A37" s="426"/>
      <c r="B37" s="426"/>
      <c r="C37" s="426"/>
      <c r="D37" s="466"/>
      <c r="E37" s="467"/>
      <c r="F37" s="196"/>
      <c r="G37" s="196"/>
    </row>
    <row r="38" spans="1:7" ht="15" customHeight="1">
      <c r="A38" s="425"/>
      <c r="B38" s="425"/>
      <c r="C38" s="425"/>
      <c r="D38" s="425"/>
      <c r="E38" s="425"/>
      <c r="F38" s="196"/>
      <c r="G38" s="196"/>
    </row>
    <row r="39" spans="1:7" ht="15" customHeight="1">
      <c r="A39" s="447" t="s">
        <v>765</v>
      </c>
      <c r="B39" s="426"/>
      <c r="C39" s="448"/>
      <c r="D39" s="426"/>
      <c r="E39" s="426"/>
      <c r="F39" s="196"/>
      <c r="G39" s="196"/>
    </row>
    <row r="40" spans="1:7" ht="15" customHeight="1" thickBot="1">
      <c r="A40" s="449"/>
      <c r="B40" s="426"/>
      <c r="C40" s="448"/>
      <c r="D40" s="426"/>
      <c r="E40" s="427" t="s">
        <v>544</v>
      </c>
      <c r="F40" s="196"/>
      <c r="G40" s="196"/>
    </row>
    <row r="41" spans="1:5" ht="13.5" thickTop="1">
      <c r="A41" s="468" t="s">
        <v>766</v>
      </c>
      <c r="B41" s="469"/>
      <c r="C41" s="469"/>
      <c r="D41" s="469"/>
      <c r="E41" s="470">
        <f>D31</f>
        <v>82047.44</v>
      </c>
    </row>
    <row r="42" spans="1:5" ht="12.75">
      <c r="A42" s="1295" t="s">
        <v>280</v>
      </c>
      <c r="B42" s="1296"/>
      <c r="C42" s="1296"/>
      <c r="D42" s="1297"/>
      <c r="E42" s="471">
        <v>-3024</v>
      </c>
    </row>
    <row r="43" spans="1:5" ht="12.75">
      <c r="A43" s="1295" t="s">
        <v>281</v>
      </c>
      <c r="B43" s="1296"/>
      <c r="C43" s="1296"/>
      <c r="D43" s="1297"/>
      <c r="E43" s="471">
        <v>185</v>
      </c>
    </row>
    <row r="44" spans="1:5" ht="12.75">
      <c r="A44" s="1295" t="s">
        <v>282</v>
      </c>
      <c r="B44" s="1296"/>
      <c r="C44" s="1296"/>
      <c r="D44" s="1297"/>
      <c r="E44" s="472">
        <v>-11868</v>
      </c>
    </row>
    <row r="45" spans="1:5" ht="12.75">
      <c r="A45" s="1295" t="s">
        <v>283</v>
      </c>
      <c r="B45" s="1296"/>
      <c r="C45" s="1296"/>
      <c r="D45" s="1297"/>
      <c r="E45" s="472">
        <v>-17274</v>
      </c>
    </row>
    <row r="46" spans="1:5" ht="12.75">
      <c r="A46" s="1295" t="s">
        <v>284</v>
      </c>
      <c r="B46" s="1296"/>
      <c r="C46" s="1296"/>
      <c r="D46" s="1297"/>
      <c r="E46" s="472">
        <v>56091</v>
      </c>
    </row>
    <row r="47" spans="1:5" ht="12.75">
      <c r="A47" s="1295" t="s">
        <v>285</v>
      </c>
      <c r="B47" s="1296"/>
      <c r="C47" s="1296"/>
      <c r="D47" s="1297"/>
      <c r="E47" s="473">
        <v>64</v>
      </c>
    </row>
    <row r="48" spans="1:5" ht="12.75">
      <c r="A48" s="1295" t="s">
        <v>353</v>
      </c>
      <c r="B48" s="1296"/>
      <c r="C48" s="1296"/>
      <c r="D48" s="1297"/>
      <c r="E48" s="472">
        <v>2000</v>
      </c>
    </row>
    <row r="49" spans="1:5" ht="12.75">
      <c r="A49" s="1049" t="s">
        <v>354</v>
      </c>
      <c r="B49" s="1050"/>
      <c r="C49" s="1050"/>
      <c r="D49" s="1050"/>
      <c r="E49" s="472">
        <v>-1.4</v>
      </c>
    </row>
    <row r="50" spans="1:5" ht="12.75">
      <c r="A50" s="474" t="s">
        <v>655</v>
      </c>
      <c r="B50" s="475"/>
      <c r="C50" s="475"/>
      <c r="D50" s="475"/>
      <c r="E50" s="476">
        <f>SUM(E42:E49)</f>
        <v>26172.6</v>
      </c>
    </row>
    <row r="51" spans="1:5" ht="13.5" thickBot="1">
      <c r="A51" s="477" t="s">
        <v>767</v>
      </c>
      <c r="B51" s="478"/>
      <c r="C51" s="478"/>
      <c r="D51" s="478"/>
      <c r="E51" s="479">
        <f>E41+E50</f>
        <v>108220.04000000001</v>
      </c>
    </row>
    <row r="52" spans="1:5" ht="13.5" thickTop="1">
      <c r="A52" s="425"/>
      <c r="B52" s="425"/>
      <c r="C52" s="425"/>
      <c r="D52" s="425"/>
      <c r="E52" s="480" t="str">
        <f>IF(E51=E10," ","CHYBA vyjádření rozdílu bank. účtu FKSP a fondu FKSP")</f>
        <v> </v>
      </c>
    </row>
    <row r="53" spans="1:5" ht="12.75">
      <c r="A53" s="425"/>
      <c r="B53" s="425"/>
      <c r="C53" s="425"/>
      <c r="D53" s="425"/>
      <c r="E53" s="480"/>
    </row>
    <row r="54" spans="1:5" ht="12.75">
      <c r="A54" s="425"/>
      <c r="B54" s="425"/>
      <c r="C54" s="425"/>
      <c r="D54" s="425"/>
      <c r="E54" s="480"/>
    </row>
    <row r="55" spans="1:5" ht="12.75">
      <c r="A55" s="481"/>
      <c r="B55" s="278"/>
      <c r="C55" s="278"/>
      <c r="D55" s="481"/>
      <c r="E55" s="278"/>
    </row>
    <row r="56" spans="1:5" ht="12.75">
      <c r="A56" s="481" t="s">
        <v>355</v>
      </c>
      <c r="B56" s="1108">
        <v>40224</v>
      </c>
      <c r="C56" s="278"/>
      <c r="D56" s="481" t="s">
        <v>510</v>
      </c>
      <c r="E56" s="278" t="s">
        <v>43</v>
      </c>
    </row>
    <row r="57" spans="1:5" ht="12.75">
      <c r="A57" s="481" t="s">
        <v>577</v>
      </c>
      <c r="B57" s="278" t="s">
        <v>41</v>
      </c>
      <c r="C57" s="278"/>
      <c r="D57" s="481" t="s">
        <v>512</v>
      </c>
      <c r="E57" s="278" t="s">
        <v>45</v>
      </c>
    </row>
    <row r="58" spans="1:5" ht="12.75">
      <c r="A58" s="481" t="s">
        <v>513</v>
      </c>
      <c r="B58" s="278"/>
      <c r="C58" s="278"/>
      <c r="D58" s="278"/>
      <c r="E58" s="278"/>
    </row>
  </sheetData>
  <sheetProtection/>
  <mergeCells count="21">
    <mergeCell ref="A45:D45"/>
    <mergeCell ref="D31:E31"/>
    <mergeCell ref="A47:D47"/>
    <mergeCell ref="D25:E25"/>
    <mergeCell ref="A48:D48"/>
    <mergeCell ref="D33:E33"/>
    <mergeCell ref="D34:E34"/>
    <mergeCell ref="D35:E35"/>
    <mergeCell ref="D36:E36"/>
    <mergeCell ref="A42:D42"/>
    <mergeCell ref="A44:D44"/>
    <mergeCell ref="D32:E32"/>
    <mergeCell ref="A46:D46"/>
    <mergeCell ref="D18:E18"/>
    <mergeCell ref="D19:E19"/>
    <mergeCell ref="D20:E20"/>
    <mergeCell ref="D23:E23"/>
    <mergeCell ref="A43:D43"/>
    <mergeCell ref="D24:E24"/>
    <mergeCell ref="D21:E21"/>
    <mergeCell ref="D22:E22"/>
  </mergeCells>
  <printOptions horizontalCentered="1"/>
  <pageMargins left="0.3937007874015748" right="0.3937007874015748" top="0.984251968503937" bottom="0.7874015748031497" header="0.5118110236220472" footer="0.5118110236220472"/>
  <pageSetup fitToHeight="1" fitToWidth="1" horizontalDpi="600" verticalDpi="600" orientation="portrait" paperSize="9" scale="8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showGridLines="0" zoomScalePageLayoutView="0" workbookViewId="0" topLeftCell="A1">
      <selection activeCell="I61" sqref="I61"/>
    </sheetView>
  </sheetViews>
  <sheetFormatPr defaultColWidth="9.140625" defaultRowHeight="12.75"/>
  <cols>
    <col min="1" max="1" width="7.7109375" style="0" customWidth="1"/>
    <col min="2" max="6" width="12.421875" style="0" customWidth="1"/>
    <col min="7" max="7" width="19.00390625" style="0" customWidth="1"/>
    <col min="8" max="8" width="12.421875" style="0" customWidth="1"/>
    <col min="9" max="9" width="19.140625" style="0" customWidth="1"/>
    <col min="10" max="10" width="12.421875" style="0" customWidth="1"/>
    <col min="11" max="11" width="19.140625" style="0" customWidth="1"/>
    <col min="12" max="12" width="12.421875" style="0" customWidth="1"/>
    <col min="13" max="13" width="19.140625" style="0" customWidth="1"/>
  </cols>
  <sheetData>
    <row r="1" spans="1:14" ht="12.75">
      <c r="A1" s="1316" t="s">
        <v>530</v>
      </c>
      <c r="B1" s="1316"/>
      <c r="C1" s="483"/>
      <c r="D1" s="483"/>
      <c r="E1" s="483"/>
      <c r="F1" s="483"/>
      <c r="G1" s="483"/>
      <c r="H1" s="278"/>
      <c r="I1" s="278"/>
      <c r="J1" s="278"/>
      <c r="K1" s="278"/>
      <c r="L1" s="278"/>
      <c r="M1" s="422" t="s">
        <v>534</v>
      </c>
      <c r="N1" s="278">
        <v>843474</v>
      </c>
    </row>
    <row r="2" spans="1:14" ht="12.75">
      <c r="A2" s="1316" t="s">
        <v>529</v>
      </c>
      <c r="B2" s="1316"/>
      <c r="C2" s="483" t="s">
        <v>352</v>
      </c>
      <c r="D2" s="483"/>
      <c r="E2" s="483"/>
      <c r="F2" s="483"/>
      <c r="G2" s="483"/>
      <c r="H2" s="278"/>
      <c r="I2" s="278"/>
      <c r="J2" s="278"/>
      <c r="K2" s="278"/>
      <c r="L2" s="205"/>
      <c r="M2" s="46" t="s">
        <v>839</v>
      </c>
      <c r="N2" s="278"/>
    </row>
    <row r="3" spans="1:14" ht="12.75">
      <c r="A3" s="482"/>
      <c r="B3" s="482"/>
      <c r="C3" s="483"/>
      <c r="D3" s="483"/>
      <c r="E3" s="483"/>
      <c r="F3" s="483"/>
      <c r="G3" s="483"/>
      <c r="H3" s="278"/>
      <c r="I3" s="278"/>
      <c r="J3" s="278"/>
      <c r="K3" s="278"/>
      <c r="L3" s="205"/>
      <c r="M3" s="202"/>
      <c r="N3" s="278"/>
    </row>
    <row r="4" spans="1:14" ht="20.25" customHeight="1">
      <c r="A4" s="278"/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484"/>
      <c r="N4" s="278"/>
    </row>
    <row r="5" spans="1:14" ht="18">
      <c r="A5" s="208" t="s">
        <v>770</v>
      </c>
      <c r="B5" s="485"/>
      <c r="C5" s="485"/>
      <c r="D5" s="485"/>
      <c r="E5" s="485"/>
      <c r="F5" s="485"/>
      <c r="G5" s="278"/>
      <c r="H5" s="278"/>
      <c r="I5" s="278"/>
      <c r="J5" s="278"/>
      <c r="K5" s="278"/>
      <c r="L5" s="486"/>
      <c r="M5" s="487"/>
      <c r="N5" s="278"/>
    </row>
    <row r="6" spans="1:14" ht="13.5" thickBot="1">
      <c r="A6" s="486"/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484" t="s">
        <v>508</v>
      </c>
      <c r="N6" s="278"/>
    </row>
    <row r="7" spans="1:14" ht="12.75" customHeight="1" thickTop="1">
      <c r="A7" s="1317" t="s">
        <v>516</v>
      </c>
      <c r="B7" s="1320" t="s">
        <v>744</v>
      </c>
      <c r="C7" s="1323" t="s">
        <v>517</v>
      </c>
      <c r="D7" s="1323" t="s">
        <v>603</v>
      </c>
      <c r="E7" s="1325" t="s">
        <v>518</v>
      </c>
      <c r="F7" s="1326" t="s">
        <v>771</v>
      </c>
      <c r="G7" s="1327"/>
      <c r="H7" s="1327"/>
      <c r="I7" s="1327"/>
      <c r="J7" s="1327"/>
      <c r="K7" s="1327"/>
      <c r="L7" s="1327"/>
      <c r="M7" s="1328"/>
      <c r="N7" s="278"/>
    </row>
    <row r="8" spans="1:14" ht="41.25" customHeight="1">
      <c r="A8" s="1318"/>
      <c r="B8" s="1321"/>
      <c r="C8" s="1324"/>
      <c r="D8" s="1324"/>
      <c r="E8" s="1307"/>
      <c r="F8" s="1307" t="s">
        <v>602</v>
      </c>
      <c r="G8" s="1308"/>
      <c r="H8" s="1307" t="s">
        <v>519</v>
      </c>
      <c r="I8" s="1309"/>
      <c r="J8" s="1310" t="s">
        <v>520</v>
      </c>
      <c r="K8" s="1311"/>
      <c r="L8" s="1310" t="s">
        <v>521</v>
      </c>
      <c r="M8" s="1312"/>
      <c r="N8" s="278"/>
    </row>
    <row r="9" spans="1:14" ht="13.5" thickBot="1">
      <c r="A9" s="1319"/>
      <c r="B9" s="1322"/>
      <c r="C9" s="200" t="s">
        <v>522</v>
      </c>
      <c r="D9" s="200" t="s">
        <v>522</v>
      </c>
      <c r="E9" s="200" t="s">
        <v>522</v>
      </c>
      <c r="F9" s="199" t="s">
        <v>522</v>
      </c>
      <c r="G9" s="199" t="s">
        <v>523</v>
      </c>
      <c r="H9" s="200" t="s">
        <v>522</v>
      </c>
      <c r="I9" s="488" t="s">
        <v>523</v>
      </c>
      <c r="J9" s="199" t="s">
        <v>522</v>
      </c>
      <c r="K9" s="488" t="s">
        <v>523</v>
      </c>
      <c r="L9" s="199" t="s">
        <v>522</v>
      </c>
      <c r="M9" s="489" t="s">
        <v>523</v>
      </c>
      <c r="N9" s="278"/>
    </row>
    <row r="10" spans="1:14" ht="14.25" customHeight="1">
      <c r="A10" s="1336" t="s">
        <v>772</v>
      </c>
      <c r="B10" s="1337"/>
      <c r="C10" s="1337"/>
      <c r="D10" s="1337"/>
      <c r="E10" s="1337"/>
      <c r="F10" s="1337"/>
      <c r="G10" s="1337"/>
      <c r="H10" s="1337"/>
      <c r="I10" s="1337"/>
      <c r="J10" s="1337"/>
      <c r="K10" s="1337"/>
      <c r="L10" s="1337"/>
      <c r="M10" s="1338"/>
      <c r="N10" s="278"/>
    </row>
    <row r="11" spans="1:14" ht="14.25" customHeight="1">
      <c r="A11" s="490" t="s">
        <v>524</v>
      </c>
      <c r="B11" s="491">
        <v>279398.6</v>
      </c>
      <c r="C11" s="492">
        <v>77801</v>
      </c>
      <c r="D11" s="492">
        <v>58408</v>
      </c>
      <c r="E11" s="492">
        <v>20718</v>
      </c>
      <c r="F11" s="491">
        <v>20718</v>
      </c>
      <c r="G11" s="1313" t="s">
        <v>356</v>
      </c>
      <c r="H11" s="492"/>
      <c r="I11" s="1051"/>
      <c r="J11" s="491"/>
      <c r="K11" s="1051"/>
      <c r="L11" s="1052"/>
      <c r="M11" s="1053"/>
      <c r="N11" s="278"/>
    </row>
    <row r="12" spans="1:14" ht="14.25" customHeight="1">
      <c r="A12" s="490"/>
      <c r="B12" s="491"/>
      <c r="C12" s="492"/>
      <c r="D12" s="492"/>
      <c r="E12" s="492"/>
      <c r="F12" s="491"/>
      <c r="G12" s="1314"/>
      <c r="H12" s="492"/>
      <c r="I12" s="494"/>
      <c r="J12" s="491"/>
      <c r="K12" s="494"/>
      <c r="L12" s="495"/>
      <c r="M12" s="496"/>
      <c r="N12" s="278"/>
    </row>
    <row r="13" spans="1:14" ht="14.25" customHeight="1">
      <c r="A13" s="490"/>
      <c r="B13" s="491"/>
      <c r="C13" s="492"/>
      <c r="D13" s="492"/>
      <c r="E13" s="492"/>
      <c r="F13" s="491"/>
      <c r="G13" s="1315"/>
      <c r="H13" s="492"/>
      <c r="I13" s="494"/>
      <c r="J13" s="491"/>
      <c r="K13" s="494"/>
      <c r="L13" s="495"/>
      <c r="M13" s="496"/>
      <c r="N13" s="278"/>
    </row>
    <row r="14" spans="1:14" ht="14.25" customHeight="1">
      <c r="A14" s="490"/>
      <c r="B14" s="491"/>
      <c r="C14" s="492"/>
      <c r="D14" s="492"/>
      <c r="E14" s="492"/>
      <c r="F14" s="491"/>
      <c r="G14" s="1315"/>
      <c r="H14" s="492"/>
      <c r="I14" s="1051"/>
      <c r="J14" s="491"/>
      <c r="K14" s="494"/>
      <c r="L14" s="495"/>
      <c r="M14" s="496"/>
      <c r="N14" s="278"/>
    </row>
    <row r="15" spans="1:14" ht="14.25" customHeight="1">
      <c r="A15" s="490"/>
      <c r="B15" s="491"/>
      <c r="C15" s="492"/>
      <c r="D15" s="492"/>
      <c r="E15" s="492">
        <v>2772</v>
      </c>
      <c r="F15" s="491">
        <v>2772</v>
      </c>
      <c r="G15" s="1314" t="s">
        <v>357</v>
      </c>
      <c r="H15" s="492"/>
      <c r="I15" s="494"/>
      <c r="J15" s="491"/>
      <c r="K15" s="494"/>
      <c r="L15" s="495"/>
      <c r="M15" s="496"/>
      <c r="N15" s="278"/>
    </row>
    <row r="16" spans="1:14" ht="14.25" customHeight="1">
      <c r="A16" s="490"/>
      <c r="B16" s="491"/>
      <c r="C16" s="492"/>
      <c r="D16" s="492"/>
      <c r="E16" s="492"/>
      <c r="F16" s="491"/>
      <c r="G16" s="1314"/>
      <c r="H16" s="492"/>
      <c r="I16" s="494"/>
      <c r="J16" s="491"/>
      <c r="K16" s="494"/>
      <c r="L16" s="495"/>
      <c r="M16" s="496"/>
      <c r="N16" s="278"/>
    </row>
    <row r="17" spans="1:14" ht="14.25" customHeight="1">
      <c r="A17" s="490"/>
      <c r="B17" s="491"/>
      <c r="C17" s="492"/>
      <c r="D17" s="492"/>
      <c r="E17" s="492"/>
      <c r="F17" s="491"/>
      <c r="G17" s="1314"/>
      <c r="H17" s="492"/>
      <c r="I17" s="494"/>
      <c r="J17" s="491"/>
      <c r="K17" s="494"/>
      <c r="L17" s="495"/>
      <c r="M17" s="496"/>
      <c r="N17" s="278"/>
    </row>
    <row r="18" spans="1:14" ht="14.25" customHeight="1">
      <c r="A18" s="490"/>
      <c r="B18" s="491"/>
      <c r="C18" s="492"/>
      <c r="D18" s="492"/>
      <c r="E18" s="492">
        <v>4800</v>
      </c>
      <c r="F18" s="491">
        <v>4800</v>
      </c>
      <c r="G18" s="1314" t="s">
        <v>358</v>
      </c>
      <c r="H18" s="492"/>
      <c r="I18" s="494"/>
      <c r="J18" s="491"/>
      <c r="K18" s="494"/>
      <c r="L18" s="495"/>
      <c r="M18" s="496"/>
      <c r="N18" s="278"/>
    </row>
    <row r="19" spans="1:14" ht="14.25" customHeight="1">
      <c r="A19" s="490"/>
      <c r="B19" s="491"/>
      <c r="C19" s="492"/>
      <c r="D19" s="492"/>
      <c r="E19" s="492"/>
      <c r="F19" s="491"/>
      <c r="G19" s="1314"/>
      <c r="H19" s="492"/>
      <c r="I19" s="494"/>
      <c r="J19" s="491"/>
      <c r="K19" s="494"/>
      <c r="L19" s="495"/>
      <c r="M19" s="496"/>
      <c r="N19" s="278"/>
    </row>
    <row r="20" spans="1:14" ht="14.25" customHeight="1">
      <c r="A20" s="490"/>
      <c r="B20" s="491"/>
      <c r="C20" s="492"/>
      <c r="D20" s="492"/>
      <c r="E20" s="492"/>
      <c r="F20" s="491"/>
      <c r="G20" s="1314"/>
      <c r="H20" s="492"/>
      <c r="I20" s="494"/>
      <c r="J20" s="491"/>
      <c r="K20" s="494"/>
      <c r="L20" s="495"/>
      <c r="M20" s="496"/>
      <c r="N20" s="278"/>
    </row>
    <row r="21" spans="1:14" ht="14.25" customHeight="1">
      <c r="A21" s="490"/>
      <c r="B21" s="491"/>
      <c r="C21" s="492"/>
      <c r="D21" s="492"/>
      <c r="E21" s="492"/>
      <c r="F21" s="491"/>
      <c r="G21" s="1315"/>
      <c r="H21" s="492"/>
      <c r="I21" s="494"/>
      <c r="J21" s="491"/>
      <c r="K21" s="494"/>
      <c r="L21" s="495"/>
      <c r="M21" s="496"/>
      <c r="N21" s="278"/>
    </row>
    <row r="22" spans="1:14" ht="14.25" customHeight="1">
      <c r="A22" s="490" t="s">
        <v>359</v>
      </c>
      <c r="B22" s="491">
        <v>748143</v>
      </c>
      <c r="C22" s="492"/>
      <c r="D22" s="492"/>
      <c r="E22" s="492"/>
      <c r="F22" s="491"/>
      <c r="G22" s="493"/>
      <c r="H22" s="492"/>
      <c r="I22" s="494"/>
      <c r="J22" s="491"/>
      <c r="K22" s="494"/>
      <c r="L22" s="495"/>
      <c r="M22" s="496"/>
      <c r="N22" s="278"/>
    </row>
    <row r="23" spans="1:14" ht="14.25" customHeight="1">
      <c r="A23" s="490" t="s">
        <v>360</v>
      </c>
      <c r="B23" s="491">
        <v>49998</v>
      </c>
      <c r="C23" s="492"/>
      <c r="D23" s="492"/>
      <c r="E23" s="492"/>
      <c r="F23" s="491"/>
      <c r="G23" s="493"/>
      <c r="H23" s="492"/>
      <c r="I23" s="494"/>
      <c r="J23" s="491"/>
      <c r="K23" s="494"/>
      <c r="L23" s="495"/>
      <c r="M23" s="496"/>
      <c r="N23" s="278"/>
    </row>
    <row r="24" spans="1:14" ht="14.25" customHeight="1">
      <c r="A24" s="490" t="s">
        <v>361</v>
      </c>
      <c r="B24" s="491">
        <v>1000</v>
      </c>
      <c r="C24" s="492"/>
      <c r="D24" s="492"/>
      <c r="E24" s="492"/>
      <c r="F24" s="491"/>
      <c r="G24" s="493"/>
      <c r="H24" s="492"/>
      <c r="I24" s="494"/>
      <c r="J24" s="491"/>
      <c r="K24" s="494"/>
      <c r="L24" s="495"/>
      <c r="M24" s="496"/>
      <c r="N24" s="278"/>
    </row>
    <row r="25" spans="1:14" ht="14.25" customHeight="1">
      <c r="A25" s="490" t="s">
        <v>362</v>
      </c>
      <c r="B25" s="491">
        <v>89788.5</v>
      </c>
      <c r="C25" s="492"/>
      <c r="D25" s="492"/>
      <c r="E25" s="492"/>
      <c r="F25" s="491"/>
      <c r="G25" s="493"/>
      <c r="H25" s="492"/>
      <c r="I25" s="494"/>
      <c r="J25" s="491"/>
      <c r="K25" s="494"/>
      <c r="L25" s="495"/>
      <c r="M25" s="496"/>
      <c r="N25" s="278"/>
    </row>
    <row r="26" spans="1:14" ht="14.25" customHeight="1">
      <c r="A26" s="490" t="s">
        <v>363</v>
      </c>
      <c r="B26" s="491">
        <v>139734.85</v>
      </c>
      <c r="C26" s="492"/>
      <c r="D26" s="492"/>
      <c r="E26" s="492"/>
      <c r="F26" s="491"/>
      <c r="G26" s="493"/>
      <c r="H26" s="492"/>
      <c r="I26" s="494"/>
      <c r="J26" s="491"/>
      <c r="K26" s="494"/>
      <c r="L26" s="495"/>
      <c r="M26" s="496"/>
      <c r="N26" s="278"/>
    </row>
    <row r="27" spans="1:14" ht="14.25" customHeight="1">
      <c r="A27" s="490" t="s">
        <v>364</v>
      </c>
      <c r="B27" s="491">
        <v>18417</v>
      </c>
      <c r="C27" s="492"/>
      <c r="D27" s="492"/>
      <c r="E27" s="492"/>
      <c r="F27" s="491"/>
      <c r="G27" s="493"/>
      <c r="H27" s="492"/>
      <c r="I27" s="494"/>
      <c r="J27" s="491"/>
      <c r="K27" s="494"/>
      <c r="L27" s="495"/>
      <c r="M27" s="496"/>
      <c r="N27" s="278"/>
    </row>
    <row r="28" spans="1:14" ht="14.25" customHeight="1" thickBot="1">
      <c r="A28" s="497" t="s">
        <v>773</v>
      </c>
      <c r="B28" s="498">
        <f>SUM(B11:B27)</f>
        <v>1326479.9500000002</v>
      </c>
      <c r="C28" s="499">
        <f>SUM(C11:C27)</f>
        <v>77801</v>
      </c>
      <c r="D28" s="499">
        <f>SUM(D11:D27)</f>
        <v>58408</v>
      </c>
      <c r="E28" s="499">
        <f>SUM(E11:E27)</f>
        <v>28290</v>
      </c>
      <c r="F28" s="498">
        <f>SUM(F11:F27)</f>
        <v>28290</v>
      </c>
      <c r="G28" s="500" t="s">
        <v>571</v>
      </c>
      <c r="H28" s="499">
        <f>SUM(H11:H27)</f>
        <v>0</v>
      </c>
      <c r="I28" s="500" t="s">
        <v>571</v>
      </c>
      <c r="J28" s="498">
        <f>SUM(J11:J27)</f>
        <v>0</v>
      </c>
      <c r="K28" s="500" t="s">
        <v>571</v>
      </c>
      <c r="L28" s="501">
        <f>SUM(L11:L27)</f>
        <v>0</v>
      </c>
      <c r="M28" s="502" t="s">
        <v>571</v>
      </c>
      <c r="N28" s="278"/>
    </row>
    <row r="29" spans="1:14" ht="14.25" customHeight="1">
      <c r="A29" s="1336" t="s">
        <v>774</v>
      </c>
      <c r="B29" s="1337"/>
      <c r="C29" s="1337"/>
      <c r="D29" s="1337"/>
      <c r="E29" s="1337"/>
      <c r="F29" s="1337"/>
      <c r="G29" s="1337"/>
      <c r="H29" s="1337"/>
      <c r="I29" s="1337"/>
      <c r="J29" s="1337"/>
      <c r="K29" s="1337"/>
      <c r="L29" s="1337"/>
      <c r="M29" s="1338"/>
      <c r="N29" s="278"/>
    </row>
    <row r="30" spans="1:14" ht="14.25" customHeight="1">
      <c r="A30" s="490"/>
      <c r="B30" s="491"/>
      <c r="C30" s="492"/>
      <c r="D30" s="503" t="s">
        <v>571</v>
      </c>
      <c r="E30" s="492"/>
      <c r="F30" s="491"/>
      <c r="G30" s="493"/>
      <c r="H30" s="492"/>
      <c r="I30" s="494"/>
      <c r="J30" s="491"/>
      <c r="K30" s="494"/>
      <c r="L30" s="495"/>
      <c r="M30" s="496"/>
      <c r="N30" s="278"/>
    </row>
    <row r="31" spans="1:14" ht="14.25" customHeight="1">
      <c r="A31" s="490"/>
      <c r="B31" s="491"/>
      <c r="C31" s="492"/>
      <c r="D31" s="503" t="s">
        <v>571</v>
      </c>
      <c r="E31" s="492"/>
      <c r="F31" s="491"/>
      <c r="G31" s="493"/>
      <c r="H31" s="492"/>
      <c r="I31" s="494"/>
      <c r="J31" s="491"/>
      <c r="K31" s="494"/>
      <c r="L31" s="495"/>
      <c r="M31" s="496"/>
      <c r="N31" s="278"/>
    </row>
    <row r="32" spans="1:14" ht="14.25" customHeight="1">
      <c r="A32" s="490"/>
      <c r="B32" s="491"/>
      <c r="C32" s="492"/>
      <c r="D32" s="503" t="s">
        <v>571</v>
      </c>
      <c r="E32" s="492"/>
      <c r="F32" s="491"/>
      <c r="G32" s="493"/>
      <c r="H32" s="492"/>
      <c r="I32" s="494"/>
      <c r="J32" s="491"/>
      <c r="K32" s="494"/>
      <c r="L32" s="495"/>
      <c r="M32" s="496"/>
      <c r="N32" s="278"/>
    </row>
    <row r="33" spans="1:14" ht="12.75">
      <c r="A33" s="490"/>
      <c r="B33" s="491"/>
      <c r="C33" s="492"/>
      <c r="D33" s="503" t="s">
        <v>571</v>
      </c>
      <c r="E33" s="492"/>
      <c r="F33" s="491"/>
      <c r="G33" s="493"/>
      <c r="H33" s="492"/>
      <c r="I33" s="494"/>
      <c r="J33" s="491"/>
      <c r="K33" s="494"/>
      <c r="L33" s="495"/>
      <c r="M33" s="496"/>
      <c r="N33" s="278"/>
    </row>
    <row r="34" spans="1:14" ht="12.75">
      <c r="A34" s="490"/>
      <c r="B34" s="491"/>
      <c r="C34" s="492"/>
      <c r="D34" s="503" t="s">
        <v>571</v>
      </c>
      <c r="E34" s="492"/>
      <c r="F34" s="491"/>
      <c r="G34" s="493"/>
      <c r="H34" s="492"/>
      <c r="I34" s="494"/>
      <c r="J34" s="491"/>
      <c r="K34" s="494"/>
      <c r="L34" s="495"/>
      <c r="M34" s="496"/>
      <c r="N34" s="278"/>
    </row>
    <row r="35" spans="1:14" s="6" customFormat="1" ht="12.75">
      <c r="A35" s="490"/>
      <c r="B35" s="491"/>
      <c r="C35" s="492"/>
      <c r="D35" s="503" t="s">
        <v>571</v>
      </c>
      <c r="E35" s="492"/>
      <c r="F35" s="491"/>
      <c r="G35" s="493"/>
      <c r="H35" s="492"/>
      <c r="I35" s="494"/>
      <c r="J35" s="491"/>
      <c r="K35" s="494"/>
      <c r="L35" s="495"/>
      <c r="M35" s="496"/>
      <c r="N35" s="278"/>
    </row>
    <row r="36" spans="1:14" ht="13.5" thickBot="1">
      <c r="A36" s="497" t="s">
        <v>775</v>
      </c>
      <c r="B36" s="498">
        <f>SUM(B30:B35)</f>
        <v>0</v>
      </c>
      <c r="C36" s="499">
        <f>SUM(C30:C35)</f>
        <v>0</v>
      </c>
      <c r="D36" s="504" t="s">
        <v>571</v>
      </c>
      <c r="E36" s="499">
        <f>SUM(E30:E35)</f>
        <v>0</v>
      </c>
      <c r="F36" s="498">
        <f>SUM(F30:F35)</f>
        <v>0</v>
      </c>
      <c r="G36" s="500" t="s">
        <v>571</v>
      </c>
      <c r="H36" s="499">
        <f>SUM(H30:H35)</f>
        <v>0</v>
      </c>
      <c r="I36" s="505" t="s">
        <v>571</v>
      </c>
      <c r="J36" s="498">
        <f>SUM(J30:J35)</f>
        <v>0</v>
      </c>
      <c r="K36" s="505" t="s">
        <v>571</v>
      </c>
      <c r="L36" s="501">
        <f>SUM(L30:L35)</f>
        <v>0</v>
      </c>
      <c r="M36" s="502" t="s">
        <v>571</v>
      </c>
      <c r="N36" s="278"/>
    </row>
    <row r="37" spans="1:14" ht="13.5" thickBot="1">
      <c r="A37" s="506" t="s">
        <v>515</v>
      </c>
      <c r="B37" s="507">
        <f>B28+B36</f>
        <v>1326479.9500000002</v>
      </c>
      <c r="C37" s="507">
        <f>C28+C36</f>
        <v>77801</v>
      </c>
      <c r="D37" s="507">
        <f>D28</f>
        <v>58408</v>
      </c>
      <c r="E37" s="508">
        <f>E28+E36</f>
        <v>28290</v>
      </c>
      <c r="F37" s="507">
        <f>F28+F36</f>
        <v>28290</v>
      </c>
      <c r="G37" s="509" t="s">
        <v>571</v>
      </c>
      <c r="H37" s="508">
        <f>H28+H36</f>
        <v>0</v>
      </c>
      <c r="I37" s="510" t="s">
        <v>571</v>
      </c>
      <c r="J37" s="507">
        <f>J28+J36</f>
        <v>0</v>
      </c>
      <c r="K37" s="511" t="s">
        <v>571</v>
      </c>
      <c r="L37" s="507">
        <f>L28+L36</f>
        <v>0</v>
      </c>
      <c r="M37" s="512" t="s">
        <v>571</v>
      </c>
      <c r="N37" s="278"/>
    </row>
    <row r="38" spans="1:14" ht="13.5" thickTop="1">
      <c r="A38" s="278"/>
      <c r="B38" s="481"/>
      <c r="C38" s="481"/>
      <c r="D38" s="481"/>
      <c r="E38" s="481"/>
      <c r="F38" s="278"/>
      <c r="G38" s="278"/>
      <c r="H38" s="278"/>
      <c r="I38" s="278"/>
      <c r="J38" s="278"/>
      <c r="K38" s="278"/>
      <c r="L38" s="278"/>
      <c r="M38" s="278"/>
      <c r="N38" s="278"/>
    </row>
    <row r="39" spans="1:14" ht="12.75">
      <c r="A39" s="481" t="s">
        <v>525</v>
      </c>
      <c r="B39" s="481"/>
      <c r="C39" s="481"/>
      <c r="D39" s="481"/>
      <c r="E39" s="481"/>
      <c r="F39" s="278"/>
      <c r="G39" s="278"/>
      <c r="H39" s="278"/>
      <c r="I39" s="278"/>
      <c r="J39" s="278"/>
      <c r="K39" s="278"/>
      <c r="L39" s="278"/>
      <c r="M39" s="278"/>
      <c r="N39" s="278"/>
    </row>
    <row r="40" spans="1:14" ht="12.75">
      <c r="A40" s="513" t="s">
        <v>776</v>
      </c>
      <c r="B40" s="513"/>
      <c r="C40" s="513"/>
      <c r="D40" s="513"/>
      <c r="E40" s="513"/>
      <c r="F40" s="483"/>
      <c r="G40" s="483"/>
      <c r="H40" s="483"/>
      <c r="I40" s="483"/>
      <c r="J40" s="483"/>
      <c r="K40" s="483"/>
      <c r="L40" s="483"/>
      <c r="M40" s="483"/>
      <c r="N40" s="483"/>
    </row>
    <row r="41" spans="1:14" ht="12.75">
      <c r="A41" s="481" t="s">
        <v>605</v>
      </c>
      <c r="B41" s="481"/>
      <c r="C41" s="481"/>
      <c r="D41" s="481"/>
      <c r="E41" s="481"/>
      <c r="F41" s="278"/>
      <c r="G41" s="278"/>
      <c r="H41" s="278"/>
      <c r="I41" s="278"/>
      <c r="J41" s="278"/>
      <c r="K41" s="278"/>
      <c r="L41" s="278"/>
      <c r="M41" s="278"/>
      <c r="N41" s="278"/>
    </row>
    <row r="42" spans="1:14" ht="12.75">
      <c r="A42" s="481" t="s">
        <v>777</v>
      </c>
      <c r="B42" s="481"/>
      <c r="C42" s="481"/>
      <c r="D42" s="481"/>
      <c r="E42" s="481"/>
      <c r="F42" s="278"/>
      <c r="G42" s="278"/>
      <c r="H42" s="278"/>
      <c r="I42" s="278"/>
      <c r="J42" s="278"/>
      <c r="K42" s="278"/>
      <c r="L42" s="278"/>
      <c r="M42" s="278"/>
      <c r="N42" s="278"/>
    </row>
    <row r="43" spans="1:14" ht="18" customHeight="1">
      <c r="A43" s="514"/>
      <c r="B43" s="515"/>
      <c r="C43" s="515"/>
      <c r="D43" s="515"/>
      <c r="E43" s="481"/>
      <c r="F43" s="278"/>
      <c r="G43" s="278"/>
      <c r="H43" s="278"/>
      <c r="I43" s="278"/>
      <c r="J43" s="278"/>
      <c r="K43" s="278"/>
      <c r="L43" s="278"/>
      <c r="M43" s="278"/>
      <c r="N43" s="278"/>
    </row>
    <row r="44" spans="1:14" ht="23.25" customHeight="1">
      <c r="A44" s="516"/>
      <c r="B44" s="517"/>
      <c r="C44" s="517"/>
      <c r="D44" s="517"/>
      <c r="E44" s="517"/>
      <c r="F44" s="518"/>
      <c r="G44" s="518"/>
      <c r="H44" s="518"/>
      <c r="I44" s="518"/>
      <c r="J44" s="278"/>
      <c r="K44" s="278"/>
      <c r="L44" s="278"/>
      <c r="M44" s="278"/>
      <c r="N44" s="278"/>
    </row>
    <row r="45" spans="1:19" ht="18">
      <c r="A45" s="208" t="s">
        <v>778</v>
      </c>
      <c r="B45" s="278"/>
      <c r="C45" s="278"/>
      <c r="D45" s="278"/>
      <c r="E45" s="278"/>
      <c r="F45" s="278"/>
      <c r="G45" s="484"/>
      <c r="H45" s="278"/>
      <c r="I45" s="278"/>
      <c r="J45" s="278"/>
      <c r="K45" s="278"/>
      <c r="L45" s="278"/>
      <c r="M45" s="278"/>
      <c r="N45" s="278"/>
      <c r="O45" s="147"/>
      <c r="P45" s="147"/>
      <c r="Q45" s="147"/>
      <c r="R45" s="147"/>
      <c r="S45" s="147"/>
    </row>
    <row r="46" spans="1:19" ht="13.5" thickBot="1">
      <c r="A46" s="486"/>
      <c r="B46" s="278"/>
      <c r="C46" s="278"/>
      <c r="D46" s="278"/>
      <c r="E46" s="278"/>
      <c r="F46" s="278"/>
      <c r="G46" s="484"/>
      <c r="H46" s="278"/>
      <c r="I46" s="278"/>
      <c r="J46" s="278"/>
      <c r="K46" s="278"/>
      <c r="L46" s="278"/>
      <c r="M46" s="484" t="s">
        <v>508</v>
      </c>
      <c r="N46" s="278"/>
      <c r="O46" s="198"/>
      <c r="P46" s="198"/>
      <c r="Q46" s="198"/>
      <c r="R46" s="147"/>
      <c r="S46" s="147"/>
    </row>
    <row r="47" spans="1:19" ht="13.5" thickTop="1">
      <c r="A47" s="1317" t="s">
        <v>516</v>
      </c>
      <c r="B47" s="1320" t="s">
        <v>779</v>
      </c>
      <c r="C47" s="1325" t="s">
        <v>780</v>
      </c>
      <c r="D47" s="1339"/>
      <c r="E47" s="1339"/>
      <c r="F47" s="1339"/>
      <c r="G47" s="1339"/>
      <c r="H47" s="1339"/>
      <c r="I47" s="1339"/>
      <c r="J47" s="1339"/>
      <c r="K47" s="1339"/>
      <c r="L47" s="1339"/>
      <c r="M47" s="1340"/>
      <c r="N47" s="278"/>
      <c r="O47" s="198"/>
      <c r="P47" s="198"/>
      <c r="Q47" s="198"/>
      <c r="R47" s="147"/>
      <c r="S47" s="147"/>
    </row>
    <row r="48" spans="1:19" ht="12.75">
      <c r="A48" s="1318"/>
      <c r="B48" s="1321"/>
      <c r="C48" s="1341" t="s">
        <v>665</v>
      </c>
      <c r="D48" s="1342"/>
      <c r="E48" s="1342"/>
      <c r="F48" s="1342"/>
      <c r="G48" s="1343"/>
      <c r="H48" s="1341" t="s">
        <v>663</v>
      </c>
      <c r="I48" s="1342"/>
      <c r="J48" s="1342"/>
      <c r="K48" s="1342"/>
      <c r="L48" s="1342"/>
      <c r="M48" s="1344"/>
      <c r="N48" s="278"/>
      <c r="O48" s="198"/>
      <c r="P48" s="198"/>
      <c r="Q48" s="198"/>
      <c r="R48" s="147"/>
      <c r="S48" s="147"/>
    </row>
    <row r="49" spans="1:19" ht="39" thickBot="1">
      <c r="A49" s="1319"/>
      <c r="B49" s="1322"/>
      <c r="C49" s="199" t="s">
        <v>522</v>
      </c>
      <c r="D49" s="1329" t="s">
        <v>523</v>
      </c>
      <c r="E49" s="1330"/>
      <c r="F49" s="1330"/>
      <c r="G49" s="1335"/>
      <c r="H49" s="200" t="s">
        <v>522</v>
      </c>
      <c r="I49" s="201" t="s">
        <v>664</v>
      </c>
      <c r="J49" s="1329" t="s">
        <v>523</v>
      </c>
      <c r="K49" s="1330"/>
      <c r="L49" s="1330"/>
      <c r="M49" s="1331"/>
      <c r="N49" s="519"/>
      <c r="O49" s="198"/>
      <c r="P49" s="198"/>
      <c r="Q49" s="198"/>
      <c r="R49" s="147"/>
      <c r="S49" s="147"/>
    </row>
    <row r="50" spans="1:19" ht="12.75">
      <c r="A50" s="520" t="s">
        <v>360</v>
      </c>
      <c r="B50" s="521">
        <v>9765</v>
      </c>
      <c r="C50" s="521">
        <v>9765</v>
      </c>
      <c r="D50" s="1332" t="s">
        <v>365</v>
      </c>
      <c r="E50" s="1333"/>
      <c r="F50" s="1333"/>
      <c r="G50" s="1354"/>
      <c r="H50" s="522"/>
      <c r="I50" s="523"/>
      <c r="J50" s="1332"/>
      <c r="K50" s="1333"/>
      <c r="L50" s="1333"/>
      <c r="M50" s="1334"/>
      <c r="N50" s="524"/>
      <c r="O50" s="198"/>
      <c r="P50" s="198"/>
      <c r="Q50" s="198"/>
      <c r="R50" s="147"/>
      <c r="S50" s="147"/>
    </row>
    <row r="51" spans="1:19" ht="12.75">
      <c r="A51" s="525"/>
      <c r="B51" s="491"/>
      <c r="C51" s="491"/>
      <c r="D51" s="1355"/>
      <c r="E51" s="1356"/>
      <c r="F51" s="1356"/>
      <c r="G51" s="1357"/>
      <c r="H51" s="492"/>
      <c r="I51" s="526"/>
      <c r="J51" s="1348"/>
      <c r="K51" s="1349"/>
      <c r="L51" s="1349"/>
      <c r="M51" s="1350"/>
      <c r="N51" s="524"/>
      <c r="O51" s="147"/>
      <c r="P51" s="147"/>
      <c r="Q51" s="147"/>
      <c r="R51" s="147"/>
      <c r="S51" s="147"/>
    </row>
    <row r="52" spans="1:15" ht="12.75">
      <c r="A52" s="525"/>
      <c r="B52" s="491"/>
      <c r="C52" s="491"/>
      <c r="D52" s="1355"/>
      <c r="E52" s="1356"/>
      <c r="F52" s="1356"/>
      <c r="G52" s="1357"/>
      <c r="H52" s="492"/>
      <c r="I52" s="526"/>
      <c r="J52" s="1348"/>
      <c r="K52" s="1349"/>
      <c r="L52" s="1349"/>
      <c r="M52" s="1350"/>
      <c r="N52" s="524"/>
      <c r="O52" s="147"/>
    </row>
    <row r="53" spans="1:14" ht="12.75">
      <c r="A53" s="525"/>
      <c r="B53" s="491"/>
      <c r="C53" s="491"/>
      <c r="D53" s="1355"/>
      <c r="E53" s="1356"/>
      <c r="F53" s="1356"/>
      <c r="G53" s="1357"/>
      <c r="H53" s="492"/>
      <c r="I53" s="526"/>
      <c r="J53" s="1348"/>
      <c r="K53" s="1349"/>
      <c r="L53" s="1349"/>
      <c r="M53" s="1350"/>
      <c r="N53" s="524"/>
    </row>
    <row r="54" spans="1:14" ht="13.5" thickBot="1">
      <c r="A54" s="525"/>
      <c r="B54" s="491"/>
      <c r="C54" s="491"/>
      <c r="D54" s="1351"/>
      <c r="E54" s="1352"/>
      <c r="F54" s="1352"/>
      <c r="G54" s="1353"/>
      <c r="H54" s="492"/>
      <c r="I54" s="526"/>
      <c r="J54" s="1348"/>
      <c r="K54" s="1349"/>
      <c r="L54" s="1349"/>
      <c r="M54" s="1350"/>
      <c r="N54" s="524"/>
    </row>
    <row r="55" spans="1:14" ht="13.5" thickBot="1">
      <c r="A55" s="527" t="s">
        <v>515</v>
      </c>
      <c r="B55" s="528">
        <f>SUM(B50:B54)</f>
        <v>9765</v>
      </c>
      <c r="C55" s="528">
        <f>SUM(C50:C54)</f>
        <v>9765</v>
      </c>
      <c r="D55" s="1358"/>
      <c r="E55" s="1359"/>
      <c r="F55" s="1359"/>
      <c r="G55" s="1360"/>
      <c r="H55" s="530">
        <f>SUM(H50:H54)</f>
        <v>0</v>
      </c>
      <c r="I55" s="530">
        <f>SUM(I50:I54)</f>
        <v>0</v>
      </c>
      <c r="J55" s="1345"/>
      <c r="K55" s="1346"/>
      <c r="L55" s="1346"/>
      <c r="M55" s="1347"/>
      <c r="N55" s="519"/>
    </row>
    <row r="56" spans="1:14" ht="13.5" thickTop="1">
      <c r="A56" s="278"/>
      <c r="B56" s="481"/>
      <c r="C56" s="278"/>
      <c r="D56" s="278"/>
      <c r="E56" s="278"/>
      <c r="F56" s="278"/>
      <c r="G56" s="278"/>
      <c r="H56" s="519"/>
      <c r="I56" s="519"/>
      <c r="J56" s="519"/>
      <c r="K56" s="519"/>
      <c r="L56" s="519"/>
      <c r="M56" s="519"/>
      <c r="N56" s="519"/>
    </row>
    <row r="57" spans="1:14" ht="12.75">
      <c r="A57" s="481" t="s">
        <v>525</v>
      </c>
      <c r="B57" s="481"/>
      <c r="C57" s="278"/>
      <c r="D57" s="278"/>
      <c r="E57" s="278"/>
      <c r="F57" s="278"/>
      <c r="G57" s="278"/>
      <c r="H57" s="278"/>
      <c r="I57" s="278"/>
      <c r="J57" s="278"/>
      <c r="K57" s="278"/>
      <c r="L57" s="278"/>
      <c r="M57" s="278"/>
      <c r="N57" s="278"/>
    </row>
    <row r="58" spans="1:14" ht="12.75">
      <c r="A58" s="481" t="s">
        <v>781</v>
      </c>
      <c r="B58" s="481"/>
      <c r="C58" s="278"/>
      <c r="D58" s="278"/>
      <c r="E58" s="278"/>
      <c r="F58" s="278"/>
      <c r="G58" s="278"/>
      <c r="H58" s="278"/>
      <c r="I58" s="278"/>
      <c r="J58" s="278"/>
      <c r="K58" s="278"/>
      <c r="L58" s="278"/>
      <c r="M58" s="278"/>
      <c r="N58" s="278"/>
    </row>
    <row r="59" spans="1:14" ht="12.75">
      <c r="A59" s="531" t="s">
        <v>782</v>
      </c>
      <c r="B59" s="481"/>
      <c r="C59" s="278"/>
      <c r="D59" s="278"/>
      <c r="E59" s="278"/>
      <c r="F59" s="278"/>
      <c r="G59" s="278"/>
      <c r="H59" s="278"/>
      <c r="I59" s="278"/>
      <c r="J59" s="278"/>
      <c r="K59" s="278"/>
      <c r="L59" s="278"/>
      <c r="M59" s="278"/>
      <c r="N59" s="278"/>
    </row>
    <row r="60" spans="1:14" ht="12.75">
      <c r="A60" s="278"/>
      <c r="B60" s="278"/>
      <c r="C60" s="278"/>
      <c r="D60" s="278"/>
      <c r="E60" s="278"/>
      <c r="F60" s="278"/>
      <c r="G60" s="278"/>
      <c r="H60" s="278"/>
      <c r="I60" s="278"/>
      <c r="J60" s="278"/>
      <c r="K60" s="278"/>
      <c r="L60" s="278"/>
      <c r="M60" s="278"/>
      <c r="N60" s="278"/>
    </row>
    <row r="61" spans="1:14" ht="12.75">
      <c r="A61" s="278"/>
      <c r="B61" s="278"/>
      <c r="C61" s="278"/>
      <c r="D61" s="278"/>
      <c r="E61" s="278"/>
      <c r="F61" s="278"/>
      <c r="G61" s="278"/>
      <c r="H61" s="278"/>
      <c r="I61" s="278"/>
      <c r="J61" s="278"/>
      <c r="K61" s="278"/>
      <c r="L61" s="278"/>
      <c r="M61" s="278"/>
      <c r="N61" s="278"/>
    </row>
    <row r="62" spans="1:14" ht="12.75">
      <c r="A62" s="278"/>
      <c r="B62" s="278"/>
      <c r="C62" s="278"/>
      <c r="D62" s="278"/>
      <c r="E62" s="278"/>
      <c r="F62" s="278"/>
      <c r="G62" s="278"/>
      <c r="H62" s="278"/>
      <c r="I62" s="278"/>
      <c r="J62" s="278"/>
      <c r="K62" s="278"/>
      <c r="L62" s="278"/>
      <c r="M62" s="278"/>
      <c r="N62" s="278"/>
    </row>
    <row r="63" spans="1:14" ht="12.75">
      <c r="A63" s="481" t="s">
        <v>555</v>
      </c>
      <c r="B63" s="1108">
        <v>40589</v>
      </c>
      <c r="C63" s="278"/>
      <c r="D63" s="278"/>
      <c r="E63" s="481" t="s">
        <v>510</v>
      </c>
      <c r="F63" s="481"/>
      <c r="G63" s="1109" t="s">
        <v>43</v>
      </c>
      <c r="H63" s="481"/>
      <c r="I63" s="481"/>
      <c r="J63" s="481"/>
      <c r="K63" s="481"/>
      <c r="L63" s="278"/>
      <c r="M63" s="278"/>
      <c r="N63" s="278"/>
    </row>
    <row r="64" spans="1:14" ht="12.75">
      <c r="A64" s="481" t="s">
        <v>768</v>
      </c>
      <c r="B64" s="278" t="s">
        <v>41</v>
      </c>
      <c r="C64" s="278"/>
      <c r="D64" s="278"/>
      <c r="E64" s="481" t="s">
        <v>512</v>
      </c>
      <c r="F64" s="481"/>
      <c r="G64" s="1109" t="s">
        <v>45</v>
      </c>
      <c r="H64" s="481"/>
      <c r="I64" s="481"/>
      <c r="J64" s="481"/>
      <c r="K64" s="481"/>
      <c r="L64" s="278"/>
      <c r="M64" s="278"/>
      <c r="N64" s="278"/>
    </row>
    <row r="65" spans="1:14" ht="12.75">
      <c r="A65" s="481" t="s">
        <v>513</v>
      </c>
      <c r="B65" s="278"/>
      <c r="C65" s="278"/>
      <c r="D65" s="278"/>
      <c r="E65" s="481"/>
      <c r="F65" s="481"/>
      <c r="G65" s="481"/>
      <c r="H65" s="481"/>
      <c r="I65" s="481"/>
      <c r="J65" s="481"/>
      <c r="K65" s="481"/>
      <c r="L65" s="278"/>
      <c r="M65" s="278"/>
      <c r="N65" s="278"/>
    </row>
  </sheetData>
  <sheetProtection/>
  <mergeCells count="33">
    <mergeCell ref="D54:G54"/>
    <mergeCell ref="J54:M54"/>
    <mergeCell ref="D50:G53"/>
    <mergeCell ref="D55:G55"/>
    <mergeCell ref="J51:M51"/>
    <mergeCell ref="H48:M48"/>
    <mergeCell ref="J55:M55"/>
    <mergeCell ref="J52:M52"/>
    <mergeCell ref="J53:M53"/>
    <mergeCell ref="F7:M7"/>
    <mergeCell ref="J49:M49"/>
    <mergeCell ref="J50:M50"/>
    <mergeCell ref="D49:G49"/>
    <mergeCell ref="A10:M10"/>
    <mergeCell ref="A29:M29"/>
    <mergeCell ref="A47:A49"/>
    <mergeCell ref="B47:B49"/>
    <mergeCell ref="C47:M47"/>
    <mergeCell ref="C48:G48"/>
    <mergeCell ref="G11:G14"/>
    <mergeCell ref="G15:G17"/>
    <mergeCell ref="G18:G21"/>
    <mergeCell ref="A1:B1"/>
    <mergeCell ref="A2:B2"/>
    <mergeCell ref="A7:A9"/>
    <mergeCell ref="B7:B9"/>
    <mergeCell ref="D7:D8"/>
    <mergeCell ref="C7:C8"/>
    <mergeCell ref="E7:E8"/>
    <mergeCell ref="F8:G8"/>
    <mergeCell ref="H8:I8"/>
    <mergeCell ref="J8:K8"/>
    <mergeCell ref="L8:M8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5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GridLines="0" zoomScalePageLayoutView="0" workbookViewId="0" topLeftCell="A10">
      <selection activeCell="G48" sqref="G48"/>
    </sheetView>
  </sheetViews>
  <sheetFormatPr defaultColWidth="9.140625" defaultRowHeight="12.75"/>
  <cols>
    <col min="1" max="3" width="13.421875" style="0" customWidth="1"/>
    <col min="4" max="4" width="32.57421875" style="0" customWidth="1"/>
    <col min="5" max="5" width="13.421875" style="0" customWidth="1"/>
    <col min="6" max="6" width="31.8515625" style="0" customWidth="1"/>
    <col min="7" max="7" width="13.421875" style="0" customWidth="1"/>
    <col min="8" max="8" width="31.8515625" style="0" customWidth="1"/>
  </cols>
  <sheetData>
    <row r="1" spans="1:8" ht="12.75">
      <c r="A1" s="1316" t="s">
        <v>528</v>
      </c>
      <c r="B1" s="1361"/>
      <c r="C1" s="483"/>
      <c r="D1" s="483"/>
      <c r="E1" s="483"/>
      <c r="F1" s="532"/>
      <c r="G1" s="483"/>
      <c r="H1" s="422" t="s">
        <v>534</v>
      </c>
    </row>
    <row r="2" spans="1:8" ht="12.75">
      <c r="A2" s="1316" t="s">
        <v>529</v>
      </c>
      <c r="B2" s="1316"/>
      <c r="C2" s="483"/>
      <c r="D2" s="483"/>
      <c r="E2" s="483"/>
      <c r="F2" s="422"/>
      <c r="G2" s="483"/>
      <c r="H2" s="423" t="s">
        <v>841</v>
      </c>
    </row>
    <row r="3" spans="1:8" ht="12.75">
      <c r="A3" s="482"/>
      <c r="B3" s="482"/>
      <c r="C3" s="483"/>
      <c r="D3" s="483"/>
      <c r="E3" s="483"/>
      <c r="F3" s="422"/>
      <c r="G3" s="483"/>
      <c r="H3" s="202"/>
    </row>
    <row r="4" spans="1:8" ht="20.25" customHeight="1">
      <c r="A4" s="278"/>
      <c r="B4" s="278"/>
      <c r="C4" s="278"/>
      <c r="D4" s="278"/>
      <c r="E4" s="278"/>
      <c r="F4" s="484"/>
      <c r="G4" s="278"/>
      <c r="H4" s="484"/>
    </row>
    <row r="5" spans="1:8" ht="18">
      <c r="A5" s="208" t="s">
        <v>784</v>
      </c>
      <c r="B5" s="278"/>
      <c r="C5" s="278"/>
      <c r="D5" s="278"/>
      <c r="E5" s="278"/>
      <c r="F5" s="487"/>
      <c r="G5" s="278"/>
      <c r="H5" s="487"/>
    </row>
    <row r="6" spans="1:8" ht="13.5" thickBot="1">
      <c r="A6" s="486"/>
      <c r="B6" s="278"/>
      <c r="C6" s="278"/>
      <c r="D6" s="278"/>
      <c r="E6" s="278"/>
      <c r="F6" s="484"/>
      <c r="G6" s="278"/>
      <c r="H6" s="484" t="s">
        <v>508</v>
      </c>
    </row>
    <row r="7" spans="1:8" ht="12.75" customHeight="1" thickTop="1">
      <c r="A7" s="1317" t="s">
        <v>516</v>
      </c>
      <c r="B7" s="1320" t="s">
        <v>744</v>
      </c>
      <c r="C7" s="1362" t="s">
        <v>514</v>
      </c>
      <c r="D7" s="1362"/>
      <c r="E7" s="1362"/>
      <c r="F7" s="1362"/>
      <c r="G7" s="1362"/>
      <c r="H7" s="1363"/>
    </row>
    <row r="8" spans="1:8" ht="26.25" customHeight="1">
      <c r="A8" s="1318"/>
      <c r="B8" s="1321"/>
      <c r="C8" s="1341" t="s">
        <v>526</v>
      </c>
      <c r="D8" s="1343"/>
      <c r="E8" s="1341" t="s">
        <v>527</v>
      </c>
      <c r="F8" s="1343"/>
      <c r="G8" s="1342" t="s">
        <v>604</v>
      </c>
      <c r="H8" s="1344"/>
    </row>
    <row r="9" spans="1:8" ht="13.5" thickBot="1">
      <c r="A9" s="1319"/>
      <c r="B9" s="1322"/>
      <c r="C9" s="488" t="s">
        <v>522</v>
      </c>
      <c r="D9" s="199" t="s">
        <v>545</v>
      </c>
      <c r="E9" s="199" t="s">
        <v>522</v>
      </c>
      <c r="F9" s="199" t="s">
        <v>523</v>
      </c>
      <c r="G9" s="200" t="s">
        <v>522</v>
      </c>
      <c r="H9" s="489" t="s">
        <v>523</v>
      </c>
    </row>
    <row r="10" spans="1:8" ht="14.25" customHeight="1">
      <c r="A10" s="1336" t="s">
        <v>785</v>
      </c>
      <c r="B10" s="1337"/>
      <c r="C10" s="1337"/>
      <c r="D10" s="1337"/>
      <c r="E10" s="1337"/>
      <c r="F10" s="1337"/>
      <c r="G10" s="1337"/>
      <c r="H10" s="1338"/>
    </row>
    <row r="11" spans="1:8" ht="14.25" customHeight="1">
      <c r="A11" s="490" t="s">
        <v>366</v>
      </c>
      <c r="B11" s="491">
        <v>23726532</v>
      </c>
      <c r="C11" s="533">
        <v>23726532</v>
      </c>
      <c r="D11" s="491" t="s">
        <v>369</v>
      </c>
      <c r="E11" s="534"/>
      <c r="F11" s="535"/>
      <c r="G11" s="503"/>
      <c r="H11" s="536"/>
    </row>
    <row r="12" spans="1:8" ht="14.25" customHeight="1">
      <c r="A12" s="490" t="s">
        <v>367</v>
      </c>
      <c r="B12" s="491">
        <v>789450.31</v>
      </c>
      <c r="C12" s="533">
        <v>789450.31</v>
      </c>
      <c r="D12" s="491"/>
      <c r="E12" s="491"/>
      <c r="F12" s="493"/>
      <c r="G12" s="492"/>
      <c r="H12" s="537"/>
    </row>
    <row r="13" spans="1:8" ht="14.25" customHeight="1">
      <c r="A13" s="490" t="s">
        <v>368</v>
      </c>
      <c r="B13" s="491">
        <v>535691.96</v>
      </c>
      <c r="C13" s="533">
        <v>535691.96</v>
      </c>
      <c r="D13" s="491"/>
      <c r="E13" s="491"/>
      <c r="F13" s="493"/>
      <c r="G13" s="492"/>
      <c r="H13" s="537"/>
    </row>
    <row r="14" spans="1:8" ht="14.25" customHeight="1">
      <c r="A14" s="490" t="s">
        <v>370</v>
      </c>
      <c r="B14" s="491">
        <v>2250361</v>
      </c>
      <c r="C14" s="533">
        <v>2250361</v>
      </c>
      <c r="D14" s="491"/>
      <c r="E14" s="491"/>
      <c r="F14" s="538"/>
      <c r="G14" s="492"/>
      <c r="H14" s="536"/>
    </row>
    <row r="15" spans="1:8" ht="14.25" customHeight="1">
      <c r="A15" s="490" t="s">
        <v>371</v>
      </c>
      <c r="B15" s="491">
        <v>1282513</v>
      </c>
      <c r="C15" s="533">
        <v>1282513</v>
      </c>
      <c r="D15" s="491"/>
      <c r="E15" s="491"/>
      <c r="F15" s="493"/>
      <c r="G15" s="492"/>
      <c r="H15" s="537"/>
    </row>
    <row r="16" spans="1:8" ht="14.25" customHeight="1">
      <c r="A16" s="490" t="s">
        <v>372</v>
      </c>
      <c r="B16" s="491">
        <v>290913</v>
      </c>
      <c r="C16" s="533">
        <v>290913</v>
      </c>
      <c r="D16" s="491"/>
      <c r="E16" s="491"/>
      <c r="F16" s="493"/>
      <c r="G16" s="492"/>
      <c r="H16" s="537"/>
    </row>
    <row r="17" spans="1:8" ht="14.25" customHeight="1">
      <c r="A17" s="490" t="s">
        <v>373</v>
      </c>
      <c r="B17" s="491">
        <v>64044</v>
      </c>
      <c r="C17" s="533">
        <v>64044</v>
      </c>
      <c r="D17" s="491"/>
      <c r="E17" s="491"/>
      <c r="F17" s="493"/>
      <c r="G17" s="492"/>
      <c r="H17" s="537"/>
    </row>
    <row r="18" spans="1:8" ht="14.25" customHeight="1">
      <c r="A18" s="490" t="s">
        <v>374</v>
      </c>
      <c r="B18" s="491">
        <v>1616</v>
      </c>
      <c r="C18" s="533">
        <v>1616</v>
      </c>
      <c r="D18" s="491" t="s">
        <v>375</v>
      </c>
      <c r="E18" s="491"/>
      <c r="F18" s="493"/>
      <c r="G18" s="492"/>
      <c r="H18" s="537"/>
    </row>
    <row r="19" spans="1:8" ht="14.25" customHeight="1">
      <c r="A19" s="490" t="s">
        <v>376</v>
      </c>
      <c r="B19" s="491">
        <v>2856</v>
      </c>
      <c r="C19" s="533">
        <v>2856</v>
      </c>
      <c r="D19" s="491" t="s">
        <v>377</v>
      </c>
      <c r="E19" s="491"/>
      <c r="F19" s="493"/>
      <c r="G19" s="492"/>
      <c r="H19" s="537"/>
    </row>
    <row r="20" spans="1:8" ht="14.25" customHeight="1">
      <c r="A20" s="490" t="s">
        <v>378</v>
      </c>
      <c r="B20" s="491">
        <v>22667</v>
      </c>
      <c r="C20" s="533">
        <v>22667</v>
      </c>
      <c r="D20" s="491" t="s">
        <v>379</v>
      </c>
      <c r="E20" s="491"/>
      <c r="F20" s="493"/>
      <c r="G20" s="492"/>
      <c r="H20" s="537"/>
    </row>
    <row r="21" spans="1:8" ht="14.25" customHeight="1">
      <c r="A21" s="490" t="s">
        <v>380</v>
      </c>
      <c r="B21" s="491">
        <v>11.14</v>
      </c>
      <c r="C21" s="533">
        <v>11.14</v>
      </c>
      <c r="D21" s="491" t="s">
        <v>381</v>
      </c>
      <c r="E21" s="491"/>
      <c r="F21" s="493"/>
      <c r="G21" s="492"/>
      <c r="H21" s="537"/>
    </row>
    <row r="22" spans="1:8" ht="14.25" customHeight="1">
      <c r="A22" s="490" t="s">
        <v>382</v>
      </c>
      <c r="B22" s="491">
        <v>1151849.19</v>
      </c>
      <c r="C22" s="533">
        <v>1151849.19</v>
      </c>
      <c r="D22" s="491" t="s">
        <v>383</v>
      </c>
      <c r="E22" s="491"/>
      <c r="F22" s="493"/>
      <c r="G22" s="492"/>
      <c r="H22" s="537"/>
    </row>
    <row r="23" spans="1:8" ht="14.25" customHeight="1">
      <c r="A23" s="490" t="s">
        <v>384</v>
      </c>
      <c r="B23" s="491">
        <v>92590.4</v>
      </c>
      <c r="C23" s="533">
        <v>92590.4</v>
      </c>
      <c r="D23" s="491" t="s">
        <v>385</v>
      </c>
      <c r="E23" s="491"/>
      <c r="F23" s="493"/>
      <c r="G23" s="492"/>
      <c r="H23" s="537"/>
    </row>
    <row r="24" spans="1:8" ht="14.25" customHeight="1">
      <c r="A24" s="490"/>
      <c r="B24" s="491"/>
      <c r="C24" s="533"/>
      <c r="D24" s="491"/>
      <c r="E24" s="491"/>
      <c r="F24" s="493"/>
      <c r="G24" s="492"/>
      <c r="H24" s="537"/>
    </row>
    <row r="25" spans="1:8" ht="14.25" customHeight="1">
      <c r="A25" s="490"/>
      <c r="B25" s="491"/>
      <c r="C25" s="533"/>
      <c r="D25" s="491"/>
      <c r="E25" s="491"/>
      <c r="F25" s="493"/>
      <c r="G25" s="492"/>
      <c r="H25" s="537"/>
    </row>
    <row r="26" spans="1:8" ht="14.25" customHeight="1">
      <c r="A26" s="490"/>
      <c r="B26" s="491"/>
      <c r="C26" s="533"/>
      <c r="D26" s="491"/>
      <c r="E26" s="491"/>
      <c r="F26" s="493"/>
      <c r="G26" s="492"/>
      <c r="H26" s="537"/>
    </row>
    <row r="27" spans="1:8" ht="14.25" customHeight="1">
      <c r="A27" s="490"/>
      <c r="B27" s="491"/>
      <c r="C27" s="533"/>
      <c r="D27" s="491"/>
      <c r="E27" s="491"/>
      <c r="F27" s="493"/>
      <c r="G27" s="492"/>
      <c r="H27" s="537"/>
    </row>
    <row r="28" spans="1:8" ht="14.25" customHeight="1">
      <c r="A28" s="490"/>
      <c r="B28" s="491"/>
      <c r="C28" s="533"/>
      <c r="D28" s="491"/>
      <c r="E28" s="491"/>
      <c r="F28" s="493"/>
      <c r="G28" s="492"/>
      <c r="H28" s="537"/>
    </row>
    <row r="29" spans="1:8" ht="14.25" customHeight="1">
      <c r="A29" s="490"/>
      <c r="B29" s="491"/>
      <c r="C29" s="533"/>
      <c r="D29" s="491"/>
      <c r="E29" s="491"/>
      <c r="F29" s="493"/>
      <c r="G29" s="492"/>
      <c r="H29" s="537"/>
    </row>
    <row r="30" spans="1:8" ht="14.25" customHeight="1">
      <c r="A30" s="490"/>
      <c r="B30" s="491"/>
      <c r="C30" s="533"/>
      <c r="D30" s="491"/>
      <c r="E30" s="491"/>
      <c r="F30" s="493"/>
      <c r="G30" s="492"/>
      <c r="H30" s="537"/>
    </row>
    <row r="31" spans="1:8" ht="12.75">
      <c r="A31" s="490"/>
      <c r="B31" s="491"/>
      <c r="C31" s="533"/>
      <c r="D31" s="491"/>
      <c r="E31" s="491"/>
      <c r="F31" s="493"/>
      <c r="G31" s="492"/>
      <c r="H31" s="537"/>
    </row>
    <row r="32" spans="1:8" ht="13.5" thickBot="1">
      <c r="A32" s="497" t="s">
        <v>786</v>
      </c>
      <c r="B32" s="498">
        <f>SUM(B11:B31)</f>
        <v>30211095</v>
      </c>
      <c r="C32" s="539">
        <f>SUM(C11:C31)</f>
        <v>30211095</v>
      </c>
      <c r="D32" s="540" t="s">
        <v>571</v>
      </c>
      <c r="E32" s="498">
        <f>SUM(E11:E31)</f>
        <v>0</v>
      </c>
      <c r="F32" s="500" t="s">
        <v>571</v>
      </c>
      <c r="G32" s="499">
        <f>SUM(G11:G31)</f>
        <v>0</v>
      </c>
      <c r="H32" s="541" t="s">
        <v>571</v>
      </c>
    </row>
    <row r="33" spans="1:8" ht="12.75">
      <c r="A33" s="1336" t="s">
        <v>787</v>
      </c>
      <c r="B33" s="1337"/>
      <c r="C33" s="1337"/>
      <c r="D33" s="1337"/>
      <c r="E33" s="1337"/>
      <c r="F33" s="1337"/>
      <c r="G33" s="1337"/>
      <c r="H33" s="1338"/>
    </row>
    <row r="34" spans="1:8" ht="12.75">
      <c r="A34" s="490"/>
      <c r="B34" s="491"/>
      <c r="C34" s="533"/>
      <c r="D34" s="491"/>
      <c r="E34" s="542"/>
      <c r="F34" s="543"/>
      <c r="G34" s="503" t="s">
        <v>571</v>
      </c>
      <c r="H34" s="537"/>
    </row>
    <row r="35" spans="1:8" ht="12.75">
      <c r="A35" s="490"/>
      <c r="B35" s="491"/>
      <c r="C35" s="533"/>
      <c r="D35" s="491"/>
      <c r="E35" s="491"/>
      <c r="F35" s="493"/>
      <c r="G35" s="503" t="s">
        <v>571</v>
      </c>
      <c r="H35" s="537"/>
    </row>
    <row r="36" spans="1:8" ht="12.75">
      <c r="A36" s="490"/>
      <c r="B36" s="491"/>
      <c r="C36" s="533"/>
      <c r="D36" s="491"/>
      <c r="E36" s="491"/>
      <c r="F36" s="493"/>
      <c r="G36" s="503" t="s">
        <v>571</v>
      </c>
      <c r="H36" s="537"/>
    </row>
    <row r="37" spans="1:8" ht="12.75">
      <c r="A37" s="490"/>
      <c r="B37" s="491"/>
      <c r="C37" s="533"/>
      <c r="D37" s="491"/>
      <c r="E37" s="491"/>
      <c r="F37" s="493"/>
      <c r="G37" s="503" t="s">
        <v>571</v>
      </c>
      <c r="H37" s="537"/>
    </row>
    <row r="38" spans="1:8" ht="12.75">
      <c r="A38" s="490"/>
      <c r="B38" s="491"/>
      <c r="C38" s="533"/>
      <c r="D38" s="491"/>
      <c r="E38" s="491"/>
      <c r="F38" s="493"/>
      <c r="G38" s="503" t="s">
        <v>571</v>
      </c>
      <c r="H38" s="537"/>
    </row>
    <row r="39" spans="1:8" ht="12.75">
      <c r="A39" s="490"/>
      <c r="B39" s="491"/>
      <c r="C39" s="533"/>
      <c r="D39" s="491"/>
      <c r="E39" s="491"/>
      <c r="F39" s="493"/>
      <c r="G39" s="503" t="s">
        <v>571</v>
      </c>
      <c r="H39" s="537"/>
    </row>
    <row r="40" spans="1:8" ht="13.5" thickBot="1">
      <c r="A40" s="497" t="s">
        <v>788</v>
      </c>
      <c r="B40" s="498">
        <f>SUM(B34:B39)</f>
        <v>0</v>
      </c>
      <c r="C40" s="539">
        <f>SUM(C34:C39)</f>
        <v>0</v>
      </c>
      <c r="D40" s="540" t="s">
        <v>571</v>
      </c>
      <c r="E40" s="498">
        <f>SUM(E34:E39)</f>
        <v>0</v>
      </c>
      <c r="F40" s="500" t="s">
        <v>571</v>
      </c>
      <c r="G40" s="504" t="s">
        <v>571</v>
      </c>
      <c r="H40" s="541" t="s">
        <v>571</v>
      </c>
    </row>
    <row r="41" spans="1:8" ht="13.5" thickBot="1">
      <c r="A41" s="527" t="s">
        <v>515</v>
      </c>
      <c r="B41" s="528">
        <f>B32+B40</f>
        <v>30211095</v>
      </c>
      <c r="C41" s="528">
        <f>C32+C40</f>
        <v>30211095</v>
      </c>
      <c r="D41" s="544" t="s">
        <v>571</v>
      </c>
      <c r="E41" s="528">
        <f>E32+E40</f>
        <v>0</v>
      </c>
      <c r="F41" s="529" t="s">
        <v>571</v>
      </c>
      <c r="G41" s="530">
        <f>G32</f>
        <v>0</v>
      </c>
      <c r="H41" s="545" t="s">
        <v>571</v>
      </c>
    </row>
    <row r="42" spans="1:8" ht="13.5" thickTop="1">
      <c r="A42" s="278"/>
      <c r="B42" s="481"/>
      <c r="C42" s="481"/>
      <c r="D42" s="278"/>
      <c r="E42" s="278"/>
      <c r="F42" s="278"/>
      <c r="G42" s="278"/>
      <c r="H42" s="278"/>
    </row>
    <row r="43" spans="1:8" ht="12.75">
      <c r="A43" s="481" t="s">
        <v>525</v>
      </c>
      <c r="B43" s="481"/>
      <c r="C43" s="481"/>
      <c r="D43" s="278"/>
      <c r="E43" s="278"/>
      <c r="F43" s="278"/>
      <c r="G43" s="278"/>
      <c r="H43" s="278"/>
    </row>
    <row r="44" spans="1:8" ht="12.75">
      <c r="A44" s="513" t="s">
        <v>789</v>
      </c>
      <c r="B44" s="481"/>
      <c r="C44" s="481"/>
      <c r="D44" s="278"/>
      <c r="E44" s="278"/>
      <c r="F44" s="278"/>
      <c r="G44" s="278"/>
      <c r="H44" s="278"/>
    </row>
    <row r="45" spans="1:8" ht="12.75">
      <c r="A45" s="481"/>
      <c r="B45" s="481"/>
      <c r="C45" s="481"/>
      <c r="D45" s="278"/>
      <c r="E45" s="278"/>
      <c r="F45" s="278"/>
      <c r="G45" s="278"/>
      <c r="H45" s="278"/>
    </row>
    <row r="46" spans="1:8" ht="12.75">
      <c r="A46" s="481"/>
      <c r="B46" s="481"/>
      <c r="C46" s="481"/>
      <c r="D46" s="278"/>
      <c r="E46" s="278"/>
      <c r="F46" s="278"/>
      <c r="G46" s="278"/>
      <c r="H46" s="278"/>
    </row>
    <row r="47" spans="1:8" ht="12.75">
      <c r="A47" s="481"/>
      <c r="B47" s="481"/>
      <c r="C47" s="481"/>
      <c r="D47" s="278"/>
      <c r="E47" s="278"/>
      <c r="F47" s="278"/>
      <c r="G47" s="278"/>
      <c r="H47" s="278"/>
    </row>
    <row r="48" spans="1:8" ht="12.75">
      <c r="A48" s="481" t="s">
        <v>555</v>
      </c>
      <c r="B48" s="1108">
        <v>40589</v>
      </c>
      <c r="C48" s="278"/>
      <c r="D48" s="278"/>
      <c r="E48" s="481" t="s">
        <v>510</v>
      </c>
      <c r="F48" s="1109" t="s">
        <v>43</v>
      </c>
      <c r="G48" s="481"/>
      <c r="H48" s="481"/>
    </row>
    <row r="49" spans="1:8" ht="12.75">
      <c r="A49" s="481" t="s">
        <v>768</v>
      </c>
      <c r="B49" s="278" t="s">
        <v>41</v>
      </c>
      <c r="C49" s="278"/>
      <c r="D49" s="278"/>
      <c r="E49" s="481" t="s">
        <v>512</v>
      </c>
      <c r="F49" s="1109" t="s">
        <v>45</v>
      </c>
      <c r="G49" s="481"/>
      <c r="H49" s="481"/>
    </row>
  </sheetData>
  <sheetProtection/>
  <mergeCells count="10">
    <mergeCell ref="A10:H10"/>
    <mergeCell ref="A33:H33"/>
    <mergeCell ref="C7:H7"/>
    <mergeCell ref="C8:D8"/>
    <mergeCell ref="E8:F8"/>
    <mergeCell ref="G8:H8"/>
    <mergeCell ref="A1:B1"/>
    <mergeCell ref="A2:B2"/>
    <mergeCell ref="A7:A9"/>
    <mergeCell ref="B7:B9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zoomScalePageLayoutView="0" workbookViewId="0" topLeftCell="A1">
      <selection activeCell="K50" sqref="K50"/>
    </sheetView>
  </sheetViews>
  <sheetFormatPr defaultColWidth="9.140625" defaultRowHeight="12.75"/>
  <cols>
    <col min="1" max="1" width="28.7109375" style="815" customWidth="1"/>
    <col min="2" max="8" width="12.7109375" style="817" customWidth="1"/>
    <col min="9" max="9" width="9.140625" style="818" customWidth="1"/>
    <col min="10" max="16384" width="9.140625" style="815" customWidth="1"/>
  </cols>
  <sheetData>
    <row r="1" spans="1:9" ht="18">
      <c r="A1" s="1257" t="s">
        <v>76</v>
      </c>
      <c r="B1" s="1257"/>
      <c r="C1" s="1257"/>
      <c r="D1" s="1257"/>
      <c r="E1" s="1257"/>
      <c r="F1" s="1257"/>
      <c r="G1" s="1257"/>
      <c r="H1" s="1257"/>
      <c r="I1" s="1257"/>
    </row>
    <row r="2" ht="15">
      <c r="I2" s="838" t="s">
        <v>128</v>
      </c>
    </row>
    <row r="6" ht="15">
      <c r="A6" s="816" t="s">
        <v>77</v>
      </c>
    </row>
    <row r="7" spans="1:9" ht="15.75">
      <c r="A7" s="1256" t="s">
        <v>52</v>
      </c>
      <c r="B7" s="1256"/>
      <c r="C7" s="1256"/>
      <c r="D7" s="1256"/>
      <c r="E7" s="1256"/>
      <c r="F7" s="1256"/>
      <c r="G7" s="1256"/>
      <c r="H7" s="1256"/>
      <c r="I7" s="1256"/>
    </row>
    <row r="8" ht="15">
      <c r="A8" s="816" t="s">
        <v>78</v>
      </c>
    </row>
    <row r="10" spans="1:6" ht="15">
      <c r="A10" s="1255" t="s">
        <v>107</v>
      </c>
      <c r="B10" s="1252"/>
      <c r="C10" s="1252"/>
      <c r="D10" s="1252"/>
      <c r="E10" s="1252"/>
      <c r="F10" s="1252"/>
    </row>
    <row r="11" ht="15.75" thickBot="1">
      <c r="I11" s="817" t="s">
        <v>508</v>
      </c>
    </row>
    <row r="12" spans="1:9" ht="39" thickBot="1">
      <c r="A12" s="819" t="s">
        <v>79</v>
      </c>
      <c r="B12" s="820" t="s">
        <v>80</v>
      </c>
      <c r="C12" s="820" t="s">
        <v>81</v>
      </c>
      <c r="D12" s="820" t="s">
        <v>82</v>
      </c>
      <c r="E12" s="820" t="s">
        <v>83</v>
      </c>
      <c r="F12" s="820" t="s">
        <v>84</v>
      </c>
      <c r="G12" s="820" t="s">
        <v>85</v>
      </c>
      <c r="H12" s="820" t="s">
        <v>86</v>
      </c>
      <c r="I12" s="820" t="s">
        <v>87</v>
      </c>
    </row>
    <row r="13" spans="1:9" ht="15">
      <c r="A13" s="821" t="s">
        <v>515</v>
      </c>
      <c r="B13" s="822">
        <v>0</v>
      </c>
      <c r="C13" s="822">
        <v>0</v>
      </c>
      <c r="D13" s="822">
        <v>0</v>
      </c>
      <c r="E13" s="822">
        <v>0</v>
      </c>
      <c r="F13" s="822">
        <v>0</v>
      </c>
      <c r="G13" s="822">
        <v>0</v>
      </c>
      <c r="H13" s="822">
        <v>16761000</v>
      </c>
      <c r="I13" s="823">
        <v>0</v>
      </c>
    </row>
    <row r="14" spans="1:9" ht="15.75" thickBot="1">
      <c r="A14" s="824" t="s">
        <v>88</v>
      </c>
      <c r="B14" s="825"/>
      <c r="C14" s="825"/>
      <c r="D14" s="825"/>
      <c r="E14" s="825"/>
      <c r="F14" s="825"/>
      <c r="G14" s="825"/>
      <c r="H14" s="825">
        <v>16761000</v>
      </c>
      <c r="I14" s="826"/>
    </row>
    <row r="17" spans="1:6" ht="15">
      <c r="A17" s="1255" t="s">
        <v>89</v>
      </c>
      <c r="B17" s="1252"/>
      <c r="C17" s="1252"/>
      <c r="D17" s="1252"/>
      <c r="E17" s="1252"/>
      <c r="F17" s="1252"/>
    </row>
    <row r="18" ht="15.75" thickBot="1">
      <c r="I18" s="817" t="s">
        <v>508</v>
      </c>
    </row>
    <row r="19" spans="1:9" ht="39" thickBot="1">
      <c r="A19" s="819" t="s">
        <v>79</v>
      </c>
      <c r="B19" s="820" t="s">
        <v>80</v>
      </c>
      <c r="C19" s="820" t="s">
        <v>81</v>
      </c>
      <c r="D19" s="820" t="s">
        <v>82</v>
      </c>
      <c r="E19" s="820" t="s">
        <v>83</v>
      </c>
      <c r="F19" s="820" t="s">
        <v>84</v>
      </c>
      <c r="G19" s="820" t="s">
        <v>85</v>
      </c>
      <c r="H19" s="820" t="s">
        <v>86</v>
      </c>
      <c r="I19" s="820" t="s">
        <v>87</v>
      </c>
    </row>
    <row r="20" spans="1:9" ht="15">
      <c r="A20" s="821" t="s">
        <v>515</v>
      </c>
      <c r="B20" s="822">
        <v>31076919</v>
      </c>
      <c r="C20" s="822">
        <v>767000</v>
      </c>
      <c r="D20" s="822">
        <v>11872173</v>
      </c>
      <c r="E20" s="822">
        <v>8619900</v>
      </c>
      <c r="F20" s="822">
        <v>819556.26</v>
      </c>
      <c r="G20" s="822">
        <v>53155548.260000005</v>
      </c>
      <c r="H20" s="822">
        <v>16761000</v>
      </c>
      <c r="I20" s="823">
        <v>124.3</v>
      </c>
    </row>
    <row r="21" spans="1:9" ht="15">
      <c r="A21" s="827" t="s">
        <v>88</v>
      </c>
      <c r="B21" s="828">
        <v>14218795</v>
      </c>
      <c r="C21" s="828">
        <v>424000</v>
      </c>
      <c r="D21" s="828">
        <v>5472099</v>
      </c>
      <c r="E21" s="828">
        <v>8619900</v>
      </c>
      <c r="F21" s="828">
        <v>819556.26</v>
      </c>
      <c r="G21" s="828">
        <v>29554350.26</v>
      </c>
      <c r="H21" s="828">
        <v>16761000</v>
      </c>
      <c r="I21" s="829">
        <v>44.8</v>
      </c>
    </row>
    <row r="22" spans="1:9" ht="15">
      <c r="A22" s="827" t="s">
        <v>90</v>
      </c>
      <c r="B22" s="828">
        <v>10911453</v>
      </c>
      <c r="C22" s="828">
        <v>10000</v>
      </c>
      <c r="D22" s="828">
        <v>4066464</v>
      </c>
      <c r="E22" s="828"/>
      <c r="F22" s="828"/>
      <c r="G22" s="828">
        <v>14987917</v>
      </c>
      <c r="H22" s="828"/>
      <c r="I22" s="829">
        <v>50.5</v>
      </c>
    </row>
    <row r="23" spans="1:9" ht="15">
      <c r="A23" s="827" t="s">
        <v>91</v>
      </c>
      <c r="B23" s="828">
        <v>2350575</v>
      </c>
      <c r="C23" s="828"/>
      <c r="D23" s="828">
        <v>884777</v>
      </c>
      <c r="E23" s="828"/>
      <c r="F23" s="828"/>
      <c r="G23" s="828">
        <v>3235352</v>
      </c>
      <c r="H23" s="828"/>
      <c r="I23" s="829">
        <v>14</v>
      </c>
    </row>
    <row r="24" spans="1:9" ht="15">
      <c r="A24" s="827" t="s">
        <v>92</v>
      </c>
      <c r="B24" s="828">
        <v>3596096</v>
      </c>
      <c r="C24" s="828">
        <v>333000</v>
      </c>
      <c r="D24" s="828">
        <v>1448833</v>
      </c>
      <c r="E24" s="828"/>
      <c r="F24" s="828"/>
      <c r="G24" s="828">
        <v>5377929</v>
      </c>
      <c r="H24" s="828"/>
      <c r="I24" s="829">
        <v>15</v>
      </c>
    </row>
    <row r="25" spans="1:9" ht="15">
      <c r="A25" s="830" t="s">
        <v>683</v>
      </c>
      <c r="B25" s="828"/>
      <c r="C25" s="828"/>
      <c r="D25" s="828"/>
      <c r="E25" s="828"/>
      <c r="F25" s="828"/>
      <c r="G25" s="828"/>
      <c r="H25" s="828"/>
      <c r="I25" s="829"/>
    </row>
    <row r="26" spans="1:9" ht="15">
      <c r="A26" s="827" t="s">
        <v>93</v>
      </c>
      <c r="B26" s="828"/>
      <c r="C26" s="828"/>
      <c r="D26" s="828"/>
      <c r="E26" s="828"/>
      <c r="F26" s="828">
        <v>795556.26</v>
      </c>
      <c r="G26" s="828">
        <v>795556.26</v>
      </c>
      <c r="H26" s="828"/>
      <c r="I26" s="829"/>
    </row>
    <row r="27" spans="1:9" ht="15">
      <c r="A27" s="827" t="s">
        <v>94</v>
      </c>
      <c r="B27" s="828"/>
      <c r="C27" s="828"/>
      <c r="D27" s="828"/>
      <c r="E27" s="828">
        <v>169900</v>
      </c>
      <c r="F27" s="828"/>
      <c r="G27" s="828">
        <v>169900</v>
      </c>
      <c r="H27" s="828"/>
      <c r="I27" s="829"/>
    </row>
    <row r="28" spans="1:9" ht="15">
      <c r="A28" s="827" t="s">
        <v>95</v>
      </c>
      <c r="B28" s="828">
        <v>23625</v>
      </c>
      <c r="C28" s="828"/>
      <c r="D28" s="828">
        <v>8505</v>
      </c>
      <c r="E28" s="828"/>
      <c r="F28" s="828"/>
      <c r="G28" s="828">
        <v>32130</v>
      </c>
      <c r="H28" s="828"/>
      <c r="I28" s="829"/>
    </row>
    <row r="29" spans="1:9" ht="15.75" thickBot="1">
      <c r="A29" s="824" t="s">
        <v>96</v>
      </c>
      <c r="B29" s="825"/>
      <c r="C29" s="825"/>
      <c r="D29" s="825"/>
      <c r="E29" s="825"/>
      <c r="F29" s="825">
        <v>24000</v>
      </c>
      <c r="G29" s="825">
        <v>24000</v>
      </c>
      <c r="H29" s="825"/>
      <c r="I29" s="826"/>
    </row>
    <row r="30" ht="15">
      <c r="I30" s="831" t="s">
        <v>97</v>
      </c>
    </row>
    <row r="44" spans="1:7" ht="15">
      <c r="A44" s="832" t="s">
        <v>98</v>
      </c>
      <c r="E44" s="1260" t="s">
        <v>99</v>
      </c>
      <c r="F44" s="1260"/>
      <c r="G44" s="1260"/>
    </row>
    <row r="45" spans="1:7" ht="15">
      <c r="A45" s="1258" t="s">
        <v>100</v>
      </c>
      <c r="B45" s="1258"/>
      <c r="C45" s="1258"/>
      <c r="E45" s="1259" t="s">
        <v>101</v>
      </c>
      <c r="F45" s="1259"/>
      <c r="G45" s="1259"/>
    </row>
    <row r="46" ht="15">
      <c r="A46" s="833" t="s">
        <v>102</v>
      </c>
    </row>
    <row r="49" ht="15">
      <c r="A49" s="833" t="s">
        <v>103</v>
      </c>
    </row>
    <row r="50" ht="15">
      <c r="A50" s="815" t="s">
        <v>104</v>
      </c>
    </row>
    <row r="54" spans="1:7" ht="15">
      <c r="A54" s="835" t="s">
        <v>108</v>
      </c>
      <c r="B54" s="834"/>
      <c r="D54" s="817" t="s">
        <v>105</v>
      </c>
      <c r="E54" s="834" t="s">
        <v>110</v>
      </c>
      <c r="G54" s="817" t="s">
        <v>106</v>
      </c>
    </row>
    <row r="55" ht="15">
      <c r="A55" s="835" t="s">
        <v>109</v>
      </c>
    </row>
  </sheetData>
  <sheetProtection/>
  <mergeCells count="7">
    <mergeCell ref="E44:G44"/>
    <mergeCell ref="A45:C45"/>
    <mergeCell ref="E45:G45"/>
    <mergeCell ref="A1:I1"/>
    <mergeCell ref="A7:I7"/>
    <mergeCell ref="A10:F10"/>
    <mergeCell ref="A17:F17"/>
  </mergeCells>
  <printOptions/>
  <pageMargins left="0.7" right="0.7" top="0.787401575" bottom="0.787401575" header="0.3" footer="0.3"/>
  <pageSetup fitToHeight="2" fitToWidth="1"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53"/>
  <sheetViews>
    <sheetView showGridLines="0" zoomScalePageLayoutView="0" workbookViewId="0" topLeftCell="A23">
      <selection activeCell="G43" sqref="G43"/>
    </sheetView>
  </sheetViews>
  <sheetFormatPr defaultColWidth="9.140625" defaultRowHeight="12.75"/>
  <cols>
    <col min="1" max="1" width="42.57421875" style="0" customWidth="1"/>
    <col min="2" max="5" width="14.140625" style="0" customWidth="1"/>
    <col min="6" max="6" width="12.7109375" style="0" customWidth="1"/>
  </cols>
  <sheetData>
    <row r="1" spans="1:6" ht="12.75">
      <c r="A1" s="8" t="s">
        <v>528</v>
      </c>
      <c r="B1" s="9"/>
      <c r="E1" s="46" t="s">
        <v>534</v>
      </c>
      <c r="F1">
        <v>843474</v>
      </c>
    </row>
    <row r="2" spans="1:5" ht="12.75">
      <c r="A2" s="8" t="s">
        <v>386</v>
      </c>
      <c r="B2" s="8"/>
      <c r="E2" s="46" t="s">
        <v>749</v>
      </c>
    </row>
    <row r="7" spans="1:6" ht="15.75">
      <c r="A7" s="49" t="s">
        <v>587</v>
      </c>
      <c r="B7" s="50"/>
      <c r="C7" s="50"/>
      <c r="D7" s="50"/>
      <c r="E7" s="50"/>
      <c r="F7" s="50"/>
    </row>
    <row r="8" spans="1:6" ht="12.75">
      <c r="A8" s="51"/>
      <c r="B8" s="51"/>
      <c r="C8" s="51"/>
      <c r="D8" s="51"/>
      <c r="E8" s="51"/>
      <c r="F8" s="51"/>
    </row>
    <row r="9" spans="1:6" ht="12.75">
      <c r="A9" s="52" t="s">
        <v>599</v>
      </c>
      <c r="B9" s="53"/>
      <c r="C9" s="53"/>
      <c r="D9" s="53"/>
      <c r="E9" s="53"/>
      <c r="F9" s="53"/>
    </row>
    <row r="10" spans="1:6" ht="13.5" thickBot="1">
      <c r="A10" s="53"/>
      <c r="B10" s="53"/>
      <c r="C10" s="53"/>
      <c r="D10" s="53"/>
      <c r="E10" s="53"/>
      <c r="F10" s="54"/>
    </row>
    <row r="11" spans="1:6" ht="21.75" customHeight="1" thickBot="1">
      <c r="A11" s="55" t="s">
        <v>584</v>
      </c>
      <c r="B11" s="56" t="s">
        <v>508</v>
      </c>
      <c r="C11" s="57"/>
      <c r="D11" s="57"/>
      <c r="E11" s="57"/>
      <c r="F11" s="57"/>
    </row>
    <row r="12" spans="1:6" ht="12.75" customHeight="1">
      <c r="A12" s="58" t="s">
        <v>558</v>
      </c>
      <c r="B12" s="59">
        <v>-316561.2</v>
      </c>
      <c r="C12" s="60"/>
      <c r="D12" s="60"/>
      <c r="E12" s="60"/>
      <c r="F12" s="61"/>
    </row>
    <row r="13" spans="1:6" ht="12.75" customHeight="1" hidden="1">
      <c r="A13" s="62" t="s">
        <v>586</v>
      </c>
      <c r="B13" s="63"/>
      <c r="C13" s="60"/>
      <c r="D13" s="60"/>
      <c r="E13" s="60"/>
      <c r="F13" s="61"/>
    </row>
    <row r="14" spans="1:6" ht="12.75" customHeight="1" thickBot="1">
      <c r="A14" s="64" t="s">
        <v>559</v>
      </c>
      <c r="B14" s="65">
        <v>668937.64</v>
      </c>
      <c r="C14" s="66"/>
      <c r="D14" s="66"/>
      <c r="E14" s="66"/>
      <c r="F14" s="53"/>
    </row>
    <row r="15" spans="1:6" ht="12.75" customHeight="1" thickBot="1">
      <c r="A15" s="413" t="s">
        <v>741</v>
      </c>
      <c r="B15" s="67">
        <f>SUM(B12+B14)</f>
        <v>352376.44</v>
      </c>
      <c r="C15" s="66"/>
      <c r="D15" s="66"/>
      <c r="E15" s="66"/>
      <c r="F15" s="53"/>
    </row>
    <row r="16" spans="1:6" ht="12.75" customHeight="1" thickBot="1">
      <c r="A16" s="68" t="s">
        <v>560</v>
      </c>
      <c r="B16" s="69"/>
      <c r="C16" s="66"/>
      <c r="D16" s="66"/>
      <c r="E16" s="66"/>
      <c r="F16" s="53"/>
    </row>
    <row r="17" spans="1:6" ht="12.75" customHeight="1" thickBot="1">
      <c r="A17" s="413" t="s">
        <v>742</v>
      </c>
      <c r="B17" s="70">
        <f>B15-B16</f>
        <v>352376.44</v>
      </c>
      <c r="C17" s="66"/>
      <c r="D17" s="66"/>
      <c r="E17" s="66"/>
      <c r="F17" s="53"/>
    </row>
    <row r="18" spans="1:6" ht="12.75" customHeight="1">
      <c r="A18" s="71" t="s">
        <v>561</v>
      </c>
      <c r="B18" s="72"/>
      <c r="C18" s="66"/>
      <c r="D18" s="66"/>
      <c r="E18" s="66"/>
      <c r="F18" s="53"/>
    </row>
    <row r="19" spans="1:6" ht="12.75" customHeight="1" thickBot="1">
      <c r="A19" s="73"/>
      <c r="B19" s="70"/>
      <c r="C19" s="66"/>
      <c r="D19" s="66"/>
      <c r="E19" s="66"/>
      <c r="F19" s="53"/>
    </row>
    <row r="20" spans="1:6" ht="12.75" customHeight="1" thickBot="1">
      <c r="A20" s="74" t="s">
        <v>585</v>
      </c>
      <c r="B20" s="70">
        <f>SUM(B17:B19)</f>
        <v>352376.44</v>
      </c>
      <c r="C20" s="75"/>
      <c r="D20" s="66"/>
      <c r="E20" s="66"/>
      <c r="F20" s="53"/>
    </row>
    <row r="21" spans="1:6" ht="12.75">
      <c r="A21" s="66"/>
      <c r="B21" s="66"/>
      <c r="C21" s="66"/>
      <c r="D21" s="66"/>
      <c r="E21" s="66"/>
      <c r="F21" s="53"/>
    </row>
    <row r="22" spans="1:6" ht="12.75">
      <c r="A22" s="53"/>
      <c r="B22" s="66"/>
      <c r="C22" s="66"/>
      <c r="D22" s="66"/>
      <c r="E22" s="66"/>
      <c r="F22" s="53"/>
    </row>
    <row r="23" spans="1:6" ht="12.75">
      <c r="A23" s="53"/>
      <c r="B23" s="66"/>
      <c r="C23" s="66"/>
      <c r="D23" s="66"/>
      <c r="E23" s="66"/>
      <c r="F23" s="53"/>
    </row>
    <row r="24" spans="1:6" ht="12.75">
      <c r="A24" s="52" t="s">
        <v>600</v>
      </c>
      <c r="B24" s="66"/>
      <c r="C24" s="66"/>
      <c r="D24" s="66"/>
      <c r="E24" s="66"/>
      <c r="F24" s="53"/>
    </row>
    <row r="25" spans="1:6" ht="13.5" thickBot="1">
      <c r="A25" s="53"/>
      <c r="B25" s="66"/>
      <c r="C25" s="66"/>
      <c r="D25" s="66"/>
      <c r="E25" s="66"/>
      <c r="F25" s="53"/>
    </row>
    <row r="26" spans="1:6" ht="21.75" customHeight="1" thickBot="1">
      <c r="A26" s="55" t="s">
        <v>562</v>
      </c>
      <c r="B26" s="76" t="s">
        <v>563</v>
      </c>
      <c r="C26" s="66"/>
      <c r="D26" s="66"/>
      <c r="E26" s="66"/>
      <c r="F26" s="53"/>
    </row>
    <row r="27" spans="1:6" ht="12.75" customHeight="1" thickBot="1">
      <c r="A27" s="77" t="s">
        <v>564</v>
      </c>
      <c r="B27" s="78"/>
      <c r="C27" s="66"/>
      <c r="D27" s="66"/>
      <c r="E27" s="66"/>
      <c r="F27" s="53"/>
    </row>
    <row r="28" spans="1:6" ht="12.75" customHeight="1">
      <c r="A28" s="79" t="s">
        <v>565</v>
      </c>
      <c r="B28" s="80"/>
      <c r="C28" s="66"/>
      <c r="D28" s="66"/>
      <c r="E28" s="66"/>
      <c r="F28" s="53"/>
    </row>
    <row r="29" spans="1:6" ht="12.75" customHeight="1">
      <c r="A29" s="81" t="s">
        <v>566</v>
      </c>
      <c r="B29" s="82"/>
      <c r="C29" s="66"/>
      <c r="D29" s="66"/>
      <c r="E29" s="66"/>
      <c r="F29" s="53"/>
    </row>
    <row r="30" spans="1:6" ht="12.75" customHeight="1">
      <c r="A30" s="83" t="s">
        <v>567</v>
      </c>
      <c r="B30" s="84"/>
      <c r="C30" s="66"/>
      <c r="D30" s="66"/>
      <c r="E30" s="66"/>
      <c r="F30" s="53"/>
    </row>
    <row r="31" spans="1:6" ht="12.75" customHeight="1">
      <c r="A31" s="85" t="s">
        <v>705</v>
      </c>
      <c r="B31" s="84"/>
      <c r="C31" s="66"/>
      <c r="D31" s="66"/>
      <c r="E31" s="66"/>
      <c r="F31" s="53"/>
    </row>
    <row r="32" spans="1:6" ht="12.75" customHeight="1" thickBot="1">
      <c r="A32" s="86" t="s">
        <v>568</v>
      </c>
      <c r="B32" s="87"/>
      <c r="C32" s="66"/>
      <c r="D32" s="66"/>
      <c r="E32" s="66"/>
      <c r="F32" s="53"/>
    </row>
    <row r="33" spans="1:6" ht="12.75">
      <c r="A33" s="53"/>
      <c r="B33" s="66"/>
      <c r="C33" s="66"/>
      <c r="D33" s="66"/>
      <c r="E33" s="66"/>
      <c r="F33" s="53"/>
    </row>
    <row r="34" spans="1:6" ht="12.75">
      <c r="A34" s="52" t="s">
        <v>601</v>
      </c>
      <c r="B34" s="66"/>
      <c r="C34" s="66"/>
      <c r="D34" s="66"/>
      <c r="E34" s="66"/>
      <c r="F34" s="53"/>
    </row>
    <row r="35" spans="1:6" ht="13.5" thickBot="1">
      <c r="A35" s="53"/>
      <c r="B35" s="66"/>
      <c r="C35" s="66"/>
      <c r="D35" s="66"/>
      <c r="E35" s="88" t="s">
        <v>508</v>
      </c>
      <c r="F35" s="53"/>
    </row>
    <row r="36" spans="1:6" ht="64.5" thickBot="1">
      <c r="A36" s="89" t="s">
        <v>562</v>
      </c>
      <c r="B36" s="414" t="s">
        <v>743</v>
      </c>
      <c r="C36" s="414" t="s">
        <v>744</v>
      </c>
      <c r="D36" s="415" t="s">
        <v>745</v>
      </c>
      <c r="E36" s="90" t="s">
        <v>569</v>
      </c>
      <c r="F36" s="53"/>
    </row>
    <row r="37" spans="1:6" ht="13.5" thickBot="1">
      <c r="A37" s="91" t="s">
        <v>570</v>
      </c>
      <c r="B37" s="92">
        <v>1</v>
      </c>
      <c r="C37" s="92">
        <v>2</v>
      </c>
      <c r="D37" s="92">
        <v>3</v>
      </c>
      <c r="E37" s="92">
        <v>4</v>
      </c>
      <c r="F37" s="53"/>
    </row>
    <row r="38" spans="1:6" ht="12.75">
      <c r="A38" s="416" t="s">
        <v>746</v>
      </c>
      <c r="B38" s="94">
        <v>35185.64</v>
      </c>
      <c r="C38" s="94">
        <v>39488.2</v>
      </c>
      <c r="D38" s="94">
        <v>312376.44</v>
      </c>
      <c r="E38" s="95">
        <f>C38+D38</f>
        <v>351864.64</v>
      </c>
      <c r="F38" s="53"/>
    </row>
    <row r="39" spans="1:6" ht="12.75">
      <c r="A39" s="417" t="s">
        <v>747</v>
      </c>
      <c r="B39" s="418">
        <v>40178.9</v>
      </c>
      <c r="C39" s="418">
        <v>33621.9</v>
      </c>
      <c r="D39" s="419" t="s">
        <v>571</v>
      </c>
      <c r="E39" s="98">
        <f>C39</f>
        <v>33621.9</v>
      </c>
      <c r="F39" s="53"/>
    </row>
    <row r="40" spans="1:6" ht="12.75">
      <c r="A40" s="83" t="s">
        <v>537</v>
      </c>
      <c r="B40" s="96">
        <v>982514.41</v>
      </c>
      <c r="C40" s="96">
        <v>385723.35</v>
      </c>
      <c r="D40" s="97" t="s">
        <v>571</v>
      </c>
      <c r="E40" s="98">
        <f>C40</f>
        <v>385723.35</v>
      </c>
      <c r="F40" s="53"/>
    </row>
    <row r="41" spans="1:6" ht="12.75">
      <c r="A41" s="83" t="s">
        <v>533</v>
      </c>
      <c r="B41" s="96">
        <v>110</v>
      </c>
      <c r="C41" s="96">
        <v>110</v>
      </c>
      <c r="D41" s="96">
        <v>40000</v>
      </c>
      <c r="E41" s="98">
        <f>C41+D41</f>
        <v>40110</v>
      </c>
      <c r="F41" s="53"/>
    </row>
    <row r="42" spans="1:6" ht="13.5" thickBot="1">
      <c r="A42" s="86" t="s">
        <v>572</v>
      </c>
      <c r="B42" s="99">
        <v>126128.04</v>
      </c>
      <c r="C42" s="99">
        <v>108220.04</v>
      </c>
      <c r="D42" s="100" t="s">
        <v>571</v>
      </c>
      <c r="E42" s="101">
        <f>C42</f>
        <v>108220.04</v>
      </c>
      <c r="F42" s="53"/>
    </row>
    <row r="43" spans="1:6" ht="13.5" thickBot="1">
      <c r="A43" s="102" t="s">
        <v>515</v>
      </c>
      <c r="B43" s="103">
        <f>SUM(B38:B42)</f>
        <v>1184116.99</v>
      </c>
      <c r="C43" s="103">
        <f>SUM(C38:C42)</f>
        <v>567163.49</v>
      </c>
      <c r="D43" s="103">
        <f>SUM(D38:D42)</f>
        <v>352376.44</v>
      </c>
      <c r="E43" s="103">
        <f>SUM(E38:E42)</f>
        <v>919539.93</v>
      </c>
      <c r="F43" s="53"/>
    </row>
    <row r="44" spans="1:6" ht="12.75">
      <c r="A44" s="104"/>
      <c r="B44" s="53"/>
      <c r="C44" s="53"/>
      <c r="D44" s="53"/>
      <c r="E44" s="53"/>
      <c r="F44" s="53"/>
    </row>
    <row r="45" spans="1:6" ht="12.75">
      <c r="A45" s="105" t="s">
        <v>573</v>
      </c>
      <c r="B45" s="53"/>
      <c r="C45" s="53"/>
      <c r="D45" s="53"/>
      <c r="E45" s="53"/>
      <c r="F45" s="53"/>
    </row>
    <row r="46" spans="1:6" ht="12.75">
      <c r="A46" s="105" t="s">
        <v>574</v>
      </c>
      <c r="B46" s="53"/>
      <c r="C46" s="53"/>
      <c r="D46" s="53"/>
      <c r="E46" s="53"/>
      <c r="F46" s="53"/>
    </row>
    <row r="47" spans="1:6" ht="12.75">
      <c r="A47" s="105" t="s">
        <v>575</v>
      </c>
      <c r="B47" s="53"/>
      <c r="C47" s="53"/>
      <c r="D47" s="53"/>
      <c r="E47" s="53"/>
      <c r="F47" s="53"/>
    </row>
    <row r="48" spans="1:6" ht="12.75">
      <c r="A48" s="106" t="s">
        <v>748</v>
      </c>
      <c r="B48" s="104"/>
      <c r="C48" s="104"/>
      <c r="D48" s="104"/>
      <c r="E48" s="104"/>
      <c r="F48" s="104"/>
    </row>
    <row r="49" spans="1:6" ht="12.75">
      <c r="A49" s="106" t="s">
        <v>576</v>
      </c>
      <c r="B49" s="104"/>
      <c r="C49" s="104"/>
      <c r="D49" s="104"/>
      <c r="E49" s="104"/>
      <c r="F49" s="104"/>
    </row>
    <row r="50" spans="1:6" ht="12.75">
      <c r="A50" s="106"/>
      <c r="B50" s="104"/>
      <c r="C50" s="104"/>
      <c r="D50" s="104"/>
      <c r="E50" s="104"/>
      <c r="F50" s="104"/>
    </row>
    <row r="51" spans="1:6" ht="12.75">
      <c r="A51" s="106"/>
      <c r="B51" s="104"/>
      <c r="C51" s="104"/>
      <c r="D51" s="104"/>
      <c r="E51" s="104"/>
      <c r="F51" s="104"/>
    </row>
    <row r="52" spans="1:6" ht="12.75">
      <c r="A52" s="420" t="s">
        <v>509</v>
      </c>
      <c r="B52" s="1110">
        <v>40589</v>
      </c>
      <c r="C52" s="107"/>
      <c r="D52" s="420" t="s">
        <v>510</v>
      </c>
      <c r="E52" s="421"/>
      <c r="F52" s="104"/>
    </row>
    <row r="53" spans="1:6" ht="12.75">
      <c r="A53" s="420" t="s">
        <v>577</v>
      </c>
      <c r="B53" s="107" t="s">
        <v>41</v>
      </c>
      <c r="C53" s="107"/>
      <c r="D53" s="5" t="s">
        <v>512</v>
      </c>
      <c r="E53" s="421"/>
      <c r="F53" s="104"/>
    </row>
  </sheetData>
  <sheetProtection/>
  <printOptions/>
  <pageMargins left="0.3937007874015748" right="0.1968503937007874" top="0.984251968503937" bottom="0.1968503937007874" header="0.5118110236220472" footer="0.5118110236220472"/>
  <pageSetup horizontalDpi="600" verticalDpi="6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76"/>
  <sheetViews>
    <sheetView zoomScalePageLayoutView="0" workbookViewId="0" topLeftCell="A52">
      <selection activeCell="A52" sqref="A52:H63"/>
    </sheetView>
  </sheetViews>
  <sheetFormatPr defaultColWidth="9.140625" defaultRowHeight="12.75"/>
  <cols>
    <col min="1" max="1" width="12.00390625" style="278" customWidth="1"/>
    <col min="2" max="2" width="17.421875" style="278" customWidth="1"/>
    <col min="3" max="3" width="17.7109375" style="278" customWidth="1"/>
    <col min="4" max="8" width="10.140625" style="278" customWidth="1"/>
    <col min="9" max="9" width="13.28125" style="278" customWidth="1"/>
    <col min="10" max="11" width="13.8515625" style="278" customWidth="1"/>
    <col min="12" max="15" width="11.140625" style="278" customWidth="1"/>
    <col min="16" max="16" width="13.57421875" style="278" customWidth="1"/>
    <col min="17" max="17" width="13.8515625" style="278" customWidth="1"/>
    <col min="18" max="16384" width="9.140625" style="278" customWidth="1"/>
  </cols>
  <sheetData>
    <row r="1" spans="1:17" ht="12.75">
      <c r="A1" s="1316" t="s">
        <v>454</v>
      </c>
      <c r="B1" s="1361"/>
      <c r="C1" s="513"/>
      <c r="D1" s="483"/>
      <c r="E1" s="546"/>
      <c r="F1" s="532"/>
      <c r="G1" s="532"/>
      <c r="H1" s="532"/>
      <c r="P1" s="46"/>
      <c r="Q1" s="46" t="s">
        <v>427</v>
      </c>
    </row>
    <row r="2" spans="1:17" ht="12.75">
      <c r="A2" s="1316" t="s">
        <v>434</v>
      </c>
      <c r="B2" s="1316"/>
      <c r="C2" s="1430"/>
      <c r="D2" s="1430"/>
      <c r="E2" s="1430"/>
      <c r="F2" s="1430"/>
      <c r="G2" s="1430"/>
      <c r="H2" s="1430"/>
      <c r="I2" s="1430"/>
      <c r="J2" s="422"/>
      <c r="K2" s="422"/>
      <c r="L2" s="422"/>
      <c r="M2" s="422"/>
      <c r="N2" s="422"/>
      <c r="O2" s="422"/>
      <c r="P2" s="46"/>
      <c r="Q2" s="46" t="s">
        <v>783</v>
      </c>
    </row>
    <row r="3" spans="5:17" ht="12.75">
      <c r="E3" s="484"/>
      <c r="P3"/>
      <c r="Q3"/>
    </row>
    <row r="4" spans="5:17" ht="12.75">
      <c r="E4" s="487"/>
      <c r="F4" s="487"/>
      <c r="G4" s="487"/>
      <c r="H4" s="487"/>
      <c r="I4" s="487"/>
      <c r="J4" s="487"/>
      <c r="K4" s="487"/>
      <c r="L4" s="487"/>
      <c r="M4" s="487"/>
      <c r="N4" s="487"/>
      <c r="O4" s="487"/>
      <c r="P4"/>
      <c r="Q4"/>
    </row>
    <row r="5" spans="1:17" ht="12.75">
      <c r="A5" s="486" t="s">
        <v>703</v>
      </c>
      <c r="P5"/>
      <c r="Q5"/>
    </row>
    <row r="6" spans="16:17" ht="13.5" thickBot="1">
      <c r="P6" s="484"/>
      <c r="Q6" s="484" t="s">
        <v>508</v>
      </c>
    </row>
    <row r="7" spans="1:17" ht="45" customHeight="1">
      <c r="A7" s="1424" t="s">
        <v>650</v>
      </c>
      <c r="B7" s="1426" t="s">
        <v>578</v>
      </c>
      <c r="C7" s="1428" t="s">
        <v>648</v>
      </c>
      <c r="D7" s="1423" t="s">
        <v>649</v>
      </c>
      <c r="E7" s="1419"/>
      <c r="F7" s="1419"/>
      <c r="G7" s="1419"/>
      <c r="H7" s="1419"/>
      <c r="I7" s="1383" t="s">
        <v>791</v>
      </c>
      <c r="J7" s="1385" t="s">
        <v>792</v>
      </c>
      <c r="K7" s="1387" t="s">
        <v>793</v>
      </c>
      <c r="L7" s="1400" t="s">
        <v>794</v>
      </c>
      <c r="M7" s="1401"/>
      <c r="N7" s="1401"/>
      <c r="O7" s="1402"/>
      <c r="P7" s="1379" t="s">
        <v>795</v>
      </c>
      <c r="Q7" s="1368" t="s">
        <v>796</v>
      </c>
    </row>
    <row r="8" spans="1:17" ht="18.75" customHeight="1" thickBot="1">
      <c r="A8" s="1425"/>
      <c r="B8" s="1427"/>
      <c r="C8" s="1429"/>
      <c r="D8" s="547" t="s">
        <v>579</v>
      </c>
      <c r="E8" s="547" t="s">
        <v>580</v>
      </c>
      <c r="F8" s="547" t="s">
        <v>582</v>
      </c>
      <c r="G8" s="547" t="s">
        <v>594</v>
      </c>
      <c r="H8" s="548" t="s">
        <v>646</v>
      </c>
      <c r="I8" s="1384"/>
      <c r="J8" s="1386"/>
      <c r="K8" s="1388"/>
      <c r="L8" s="549" t="s">
        <v>579</v>
      </c>
      <c r="M8" s="547" t="s">
        <v>580</v>
      </c>
      <c r="N8" s="548" t="s">
        <v>582</v>
      </c>
      <c r="O8" s="548" t="s">
        <v>646</v>
      </c>
      <c r="P8" s="1380"/>
      <c r="Q8" s="1369"/>
    </row>
    <row r="9" spans="1:17" ht="60.75" customHeight="1" thickBot="1" thickTop="1">
      <c r="A9" s="187" t="s">
        <v>480</v>
      </c>
      <c r="B9" s="1179" t="s">
        <v>481</v>
      </c>
      <c r="C9" s="1180">
        <v>2475757</v>
      </c>
      <c r="D9" s="1181">
        <v>2104393.4</v>
      </c>
      <c r="E9" s="1181">
        <v>371363.6</v>
      </c>
      <c r="F9" s="550"/>
      <c r="G9" s="550"/>
      <c r="H9" s="551"/>
      <c r="I9" s="552">
        <v>152864</v>
      </c>
      <c r="J9" s="553">
        <v>0</v>
      </c>
      <c r="K9" s="554">
        <v>0</v>
      </c>
      <c r="L9" s="555">
        <v>420879</v>
      </c>
      <c r="M9" s="550">
        <v>74273</v>
      </c>
      <c r="N9" s="551"/>
      <c r="O9" s="551"/>
      <c r="P9" s="556">
        <f>I9-L9-M9-N9-O9</f>
        <v>-342288</v>
      </c>
      <c r="Q9" s="557"/>
    </row>
    <row r="10" spans="1:17" ht="46.5" customHeight="1">
      <c r="A10" s="558" t="s">
        <v>581</v>
      </c>
      <c r="B10" s="1381" t="s">
        <v>451</v>
      </c>
      <c r="C10" s="1381"/>
      <c r="D10" s="1381"/>
      <c r="E10" s="1381"/>
      <c r="F10" s="1381"/>
      <c r="G10" s="1381"/>
      <c r="H10" s="1382"/>
      <c r="I10" s="1383" t="s">
        <v>797</v>
      </c>
      <c r="J10" s="1385" t="s">
        <v>700</v>
      </c>
      <c r="K10" s="1387" t="s">
        <v>701</v>
      </c>
      <c r="L10" s="1385" t="s">
        <v>702</v>
      </c>
      <c r="M10" s="1398"/>
      <c r="N10" s="1398"/>
      <c r="O10" s="1399"/>
      <c r="P10" s="1387" t="s">
        <v>798</v>
      </c>
      <c r="Q10" s="1368" t="s">
        <v>796</v>
      </c>
    </row>
    <row r="11" spans="1:17" ht="21.75" customHeight="1" thickBot="1">
      <c r="A11" s="1389" t="s">
        <v>473</v>
      </c>
      <c r="B11" s="1390"/>
      <c r="C11" s="1390"/>
      <c r="D11" s="1390"/>
      <c r="E11" s="1390"/>
      <c r="F11" s="1390"/>
      <c r="G11" s="1390"/>
      <c r="H11" s="1391"/>
      <c r="I11" s="1384"/>
      <c r="J11" s="1386"/>
      <c r="K11" s="1388"/>
      <c r="L11" s="559" t="s">
        <v>579</v>
      </c>
      <c r="M11" s="560" t="s">
        <v>580</v>
      </c>
      <c r="N11" s="561" t="s">
        <v>582</v>
      </c>
      <c r="O11" s="561" t="s">
        <v>646</v>
      </c>
      <c r="P11" s="1388"/>
      <c r="Q11" s="1369"/>
    </row>
    <row r="12" spans="1:17" ht="25.5" customHeight="1" thickBot="1" thickTop="1">
      <c r="A12" s="1392"/>
      <c r="B12" s="1393"/>
      <c r="C12" s="1393"/>
      <c r="D12" s="1393"/>
      <c r="E12" s="1393"/>
      <c r="F12" s="1393"/>
      <c r="G12" s="1393"/>
      <c r="H12" s="1394"/>
      <c r="I12" s="562">
        <v>1207314.75</v>
      </c>
      <c r="J12" s="563">
        <v>916483.05</v>
      </c>
      <c r="K12" s="564">
        <v>864997.31</v>
      </c>
      <c r="L12" s="565">
        <v>735247</v>
      </c>
      <c r="M12" s="566">
        <v>129750</v>
      </c>
      <c r="N12" s="567"/>
      <c r="O12" s="567"/>
      <c r="P12" s="556">
        <f>I12-L12-M12-N12-O12</f>
        <v>342317.75</v>
      </c>
      <c r="Q12" s="557"/>
    </row>
    <row r="13" spans="1:17" ht="46.5" customHeight="1">
      <c r="A13" s="1392"/>
      <c r="B13" s="1393"/>
      <c r="C13" s="1393"/>
      <c r="D13" s="1393"/>
      <c r="E13" s="1393"/>
      <c r="F13" s="1393"/>
      <c r="G13" s="1393"/>
      <c r="H13" s="1394"/>
      <c r="I13" s="1406" t="s">
        <v>799</v>
      </c>
      <c r="J13" s="1408" t="s">
        <v>800</v>
      </c>
      <c r="K13" s="1366" t="s">
        <v>801</v>
      </c>
      <c r="L13" s="1408" t="s">
        <v>802</v>
      </c>
      <c r="M13" s="1410"/>
      <c r="N13" s="1410"/>
      <c r="O13" s="1411"/>
      <c r="P13" s="1366" t="s">
        <v>798</v>
      </c>
      <c r="Q13" s="1368" t="s">
        <v>796</v>
      </c>
    </row>
    <row r="14" spans="1:17" ht="21.75" customHeight="1" thickBot="1">
      <c r="A14" s="1392"/>
      <c r="B14" s="1393"/>
      <c r="C14" s="1393"/>
      <c r="D14" s="1393"/>
      <c r="E14" s="1393"/>
      <c r="F14" s="1393"/>
      <c r="G14" s="1393"/>
      <c r="H14" s="1394"/>
      <c r="I14" s="1407"/>
      <c r="J14" s="1409"/>
      <c r="K14" s="1367"/>
      <c r="L14" s="568" t="s">
        <v>579</v>
      </c>
      <c r="M14" s="569" t="s">
        <v>580</v>
      </c>
      <c r="N14" s="570" t="s">
        <v>582</v>
      </c>
      <c r="O14" s="570" t="s">
        <v>646</v>
      </c>
      <c r="P14" s="1367"/>
      <c r="Q14" s="1369"/>
    </row>
    <row r="15" spans="1:17" ht="25.5" customHeight="1" thickBot="1" thickTop="1">
      <c r="A15" s="1392"/>
      <c r="B15" s="1393"/>
      <c r="C15" s="1393"/>
      <c r="D15" s="1393"/>
      <c r="E15" s="1393"/>
      <c r="F15" s="1393"/>
      <c r="G15" s="1393"/>
      <c r="H15" s="1394"/>
      <c r="I15" s="571">
        <v>612090.99</v>
      </c>
      <c r="J15" s="572">
        <v>771858.21</v>
      </c>
      <c r="K15" s="573">
        <v>546402.22</v>
      </c>
      <c r="L15" s="574">
        <v>676223</v>
      </c>
      <c r="M15" s="575">
        <v>119333</v>
      </c>
      <c r="N15" s="576"/>
      <c r="O15" s="576"/>
      <c r="P15" s="577">
        <f>I15-L15-M15-N15-O15</f>
        <v>-183465.01</v>
      </c>
      <c r="Q15" s="557"/>
    </row>
    <row r="16" spans="1:17" ht="46.5" customHeight="1">
      <c r="A16" s="1392"/>
      <c r="B16" s="1393"/>
      <c r="C16" s="1393"/>
      <c r="D16" s="1393"/>
      <c r="E16" s="1393"/>
      <c r="F16" s="1393"/>
      <c r="G16" s="1393"/>
      <c r="H16" s="1394"/>
      <c r="I16" s="1370" t="s">
        <v>803</v>
      </c>
      <c r="J16" s="1372" t="s">
        <v>804</v>
      </c>
      <c r="K16" s="1374" t="s">
        <v>805</v>
      </c>
      <c r="L16" s="1376" t="s">
        <v>806</v>
      </c>
      <c r="M16" s="1377"/>
      <c r="N16" s="1377"/>
      <c r="O16" s="1378"/>
      <c r="P16" s="1374" t="s">
        <v>807</v>
      </c>
      <c r="Q16" s="1368" t="s">
        <v>808</v>
      </c>
    </row>
    <row r="17" spans="1:17" ht="21.75" customHeight="1" thickBot="1">
      <c r="A17" s="1392"/>
      <c r="B17" s="1393"/>
      <c r="C17" s="1393"/>
      <c r="D17" s="1393"/>
      <c r="E17" s="1393"/>
      <c r="F17" s="1393"/>
      <c r="G17" s="1393"/>
      <c r="H17" s="1394"/>
      <c r="I17" s="1371"/>
      <c r="J17" s="1373"/>
      <c r="K17" s="1375"/>
      <c r="L17" s="578" t="s">
        <v>579</v>
      </c>
      <c r="M17" s="579" t="s">
        <v>580</v>
      </c>
      <c r="N17" s="580" t="s">
        <v>582</v>
      </c>
      <c r="O17" s="580" t="s">
        <v>646</v>
      </c>
      <c r="P17" s="1375"/>
      <c r="Q17" s="1369"/>
    </row>
    <row r="18" spans="1:17" ht="30.75" customHeight="1" thickBot="1" thickTop="1">
      <c r="A18" s="1392"/>
      <c r="B18" s="1393"/>
      <c r="C18" s="1393"/>
      <c r="D18" s="1393"/>
      <c r="E18" s="1393"/>
      <c r="F18" s="1393"/>
      <c r="G18" s="1393"/>
      <c r="H18" s="1394"/>
      <c r="I18" s="581">
        <f aca="true" t="shared" si="0" ref="I18:O18">I9+I12+I15</f>
        <v>1972269.74</v>
      </c>
      <c r="J18" s="582">
        <f t="shared" si="0"/>
        <v>1688341.26</v>
      </c>
      <c r="K18" s="583">
        <f t="shared" si="0"/>
        <v>1411399.53</v>
      </c>
      <c r="L18" s="584">
        <f t="shared" si="0"/>
        <v>1832349</v>
      </c>
      <c r="M18" s="585">
        <f t="shared" si="0"/>
        <v>323356</v>
      </c>
      <c r="N18" s="586">
        <f t="shared" si="0"/>
        <v>0</v>
      </c>
      <c r="O18" s="586">
        <f t="shared" si="0"/>
        <v>0</v>
      </c>
      <c r="P18" s="587">
        <f>I18-L18-M18-N18-O18</f>
        <v>-183435.26</v>
      </c>
      <c r="Q18" s="557">
        <f>Q15+Q12+Q9</f>
        <v>0</v>
      </c>
    </row>
    <row r="19" spans="1:17" ht="46.5" customHeight="1">
      <c r="A19" s="1392"/>
      <c r="B19" s="1393"/>
      <c r="C19" s="1393"/>
      <c r="D19" s="1393"/>
      <c r="E19" s="1393"/>
      <c r="F19" s="1393"/>
      <c r="G19" s="1393"/>
      <c r="H19" s="1394"/>
      <c r="I19" s="1421" t="s">
        <v>809</v>
      </c>
      <c r="J19" s="1412" t="s">
        <v>571</v>
      </c>
      <c r="K19" s="1415" t="s">
        <v>571</v>
      </c>
      <c r="L19" s="1418" t="s">
        <v>810</v>
      </c>
      <c r="M19" s="1419"/>
      <c r="N19" s="1419"/>
      <c r="O19" s="1420"/>
      <c r="P19" s="1379" t="s">
        <v>798</v>
      </c>
      <c r="Q19" s="1368" t="s">
        <v>796</v>
      </c>
    </row>
    <row r="20" spans="1:17" ht="21.75" customHeight="1" thickBot="1">
      <c r="A20" s="1392"/>
      <c r="B20" s="1393"/>
      <c r="C20" s="1393"/>
      <c r="D20" s="1393"/>
      <c r="E20" s="1393"/>
      <c r="F20" s="1393"/>
      <c r="G20" s="1393"/>
      <c r="H20" s="1394"/>
      <c r="I20" s="1422"/>
      <c r="J20" s="1413"/>
      <c r="K20" s="1416"/>
      <c r="L20" s="549" t="s">
        <v>579</v>
      </c>
      <c r="M20" s="547" t="s">
        <v>580</v>
      </c>
      <c r="N20" s="548" t="s">
        <v>582</v>
      </c>
      <c r="O20" s="548" t="s">
        <v>646</v>
      </c>
      <c r="P20" s="1380"/>
      <c r="Q20" s="1369"/>
    </row>
    <row r="21" spans="1:17" ht="30.75" customHeight="1" thickBot="1" thickTop="1">
      <c r="A21" s="1392"/>
      <c r="B21" s="1393"/>
      <c r="C21" s="1393"/>
      <c r="D21" s="1393"/>
      <c r="E21" s="1393"/>
      <c r="F21" s="1393"/>
      <c r="G21" s="1393"/>
      <c r="H21" s="1394"/>
      <c r="I21" s="588">
        <v>503487</v>
      </c>
      <c r="J21" s="1414"/>
      <c r="K21" s="1417"/>
      <c r="L21" s="555">
        <v>427964</v>
      </c>
      <c r="M21" s="550">
        <v>75523</v>
      </c>
      <c r="N21" s="551"/>
      <c r="O21" s="551"/>
      <c r="P21" s="589">
        <f>I21-L21-M21-N21-O21</f>
        <v>0</v>
      </c>
      <c r="Q21" s="590"/>
    </row>
    <row r="22" spans="1:17" ht="28.5" customHeight="1" thickBot="1">
      <c r="A22" s="1395"/>
      <c r="B22" s="1396"/>
      <c r="C22" s="1396"/>
      <c r="D22" s="1396"/>
      <c r="E22" s="1396"/>
      <c r="F22" s="1396"/>
      <c r="G22" s="1396"/>
      <c r="H22" s="1397"/>
      <c r="I22" s="1403" t="s">
        <v>651</v>
      </c>
      <c r="J22" s="1404"/>
      <c r="K22" s="1404"/>
      <c r="L22" s="1404"/>
      <c r="M22" s="1404"/>
      <c r="N22" s="1404"/>
      <c r="O22" s="1405"/>
      <c r="P22" s="1364"/>
      <c r="Q22" s="1365"/>
    </row>
    <row r="23" spans="1:17" ht="45" customHeight="1">
      <c r="A23" s="1424" t="s">
        <v>650</v>
      </c>
      <c r="B23" s="1426" t="s">
        <v>578</v>
      </c>
      <c r="C23" s="1428" t="s">
        <v>648</v>
      </c>
      <c r="D23" s="1423" t="s">
        <v>649</v>
      </c>
      <c r="E23" s="1419"/>
      <c r="F23" s="1419"/>
      <c r="G23" s="1419"/>
      <c r="H23" s="1419"/>
      <c r="I23" s="1383" t="s">
        <v>791</v>
      </c>
      <c r="J23" s="1385" t="s">
        <v>792</v>
      </c>
      <c r="K23" s="1387" t="s">
        <v>793</v>
      </c>
      <c r="L23" s="1400" t="s">
        <v>794</v>
      </c>
      <c r="M23" s="1401"/>
      <c r="N23" s="1401"/>
      <c r="O23" s="1402"/>
      <c r="P23" s="1379" t="s">
        <v>795</v>
      </c>
      <c r="Q23" s="1368" t="s">
        <v>796</v>
      </c>
    </row>
    <row r="24" spans="1:17" ht="18.75" customHeight="1" thickBot="1">
      <c r="A24" s="1425"/>
      <c r="B24" s="1427"/>
      <c r="C24" s="1429"/>
      <c r="D24" s="547" t="s">
        <v>579</v>
      </c>
      <c r="E24" s="547" t="s">
        <v>580</v>
      </c>
      <c r="F24" s="547" t="s">
        <v>582</v>
      </c>
      <c r="G24" s="547" t="s">
        <v>594</v>
      </c>
      <c r="H24" s="548" t="s">
        <v>646</v>
      </c>
      <c r="I24" s="1384"/>
      <c r="J24" s="1386"/>
      <c r="K24" s="1388"/>
      <c r="L24" s="549" t="s">
        <v>579</v>
      </c>
      <c r="M24" s="547" t="s">
        <v>580</v>
      </c>
      <c r="N24" s="548" t="s">
        <v>582</v>
      </c>
      <c r="O24" s="548" t="s">
        <v>646</v>
      </c>
      <c r="P24" s="1380"/>
      <c r="Q24" s="1369"/>
    </row>
    <row r="25" spans="1:17" ht="60.75" customHeight="1" thickBot="1" thickTop="1">
      <c r="A25" s="187" t="s">
        <v>480</v>
      </c>
      <c r="B25" s="1179" t="s">
        <v>452</v>
      </c>
      <c r="C25" s="1180">
        <v>45983000</v>
      </c>
      <c r="D25" s="1181">
        <v>21530000</v>
      </c>
      <c r="E25" s="1181">
        <v>1266000</v>
      </c>
      <c r="F25" s="550">
        <v>19061000</v>
      </c>
      <c r="G25" s="550">
        <v>4126000</v>
      </c>
      <c r="H25" s="551">
        <v>0</v>
      </c>
      <c r="I25" s="552">
        <v>606190</v>
      </c>
      <c r="J25" s="553">
        <v>0</v>
      </c>
      <c r="K25" s="554">
        <v>0</v>
      </c>
      <c r="L25" s="555">
        <v>0</v>
      </c>
      <c r="M25" s="550">
        <v>0</v>
      </c>
      <c r="N25" s="551">
        <v>606190</v>
      </c>
      <c r="O25" s="551"/>
      <c r="P25" s="556">
        <f>I25-L25-M25-N25-O25</f>
        <v>0</v>
      </c>
      <c r="Q25" s="557"/>
    </row>
    <row r="26" spans="1:17" ht="46.5" customHeight="1">
      <c r="A26" s="558" t="s">
        <v>581</v>
      </c>
      <c r="B26" s="1381"/>
      <c r="C26" s="1381"/>
      <c r="D26" s="1381"/>
      <c r="E26" s="1381"/>
      <c r="F26" s="1381"/>
      <c r="G26" s="1381"/>
      <c r="H26" s="1382"/>
      <c r="I26" s="1383" t="s">
        <v>797</v>
      </c>
      <c r="J26" s="1385" t="s">
        <v>700</v>
      </c>
      <c r="K26" s="1387" t="s">
        <v>701</v>
      </c>
      <c r="L26" s="1385" t="s">
        <v>702</v>
      </c>
      <c r="M26" s="1398"/>
      <c r="N26" s="1398"/>
      <c r="O26" s="1399"/>
      <c r="P26" s="1387" t="s">
        <v>798</v>
      </c>
      <c r="Q26" s="1368" t="s">
        <v>796</v>
      </c>
    </row>
    <row r="27" spans="1:17" ht="21.75" customHeight="1" thickBot="1">
      <c r="A27" s="1389" t="s">
        <v>474</v>
      </c>
      <c r="B27" s="1390"/>
      <c r="C27" s="1390"/>
      <c r="D27" s="1390"/>
      <c r="E27" s="1390"/>
      <c r="F27" s="1390"/>
      <c r="G27" s="1390"/>
      <c r="H27" s="1391"/>
      <c r="I27" s="1384"/>
      <c r="J27" s="1386"/>
      <c r="K27" s="1388"/>
      <c r="L27" s="559" t="s">
        <v>579</v>
      </c>
      <c r="M27" s="560" t="s">
        <v>580</v>
      </c>
      <c r="N27" s="561" t="s">
        <v>582</v>
      </c>
      <c r="O27" s="561" t="s">
        <v>646</v>
      </c>
      <c r="P27" s="1388"/>
      <c r="Q27" s="1369"/>
    </row>
    <row r="28" spans="1:17" ht="25.5" customHeight="1" thickBot="1" thickTop="1">
      <c r="A28" s="1392"/>
      <c r="B28" s="1393"/>
      <c r="C28" s="1393"/>
      <c r="D28" s="1393"/>
      <c r="E28" s="1393"/>
      <c r="F28" s="1393"/>
      <c r="G28" s="1393"/>
      <c r="H28" s="1394"/>
      <c r="I28" s="562">
        <v>92820</v>
      </c>
      <c r="J28" s="563">
        <v>0</v>
      </c>
      <c r="K28" s="564">
        <v>0</v>
      </c>
      <c r="L28" s="565">
        <v>0</v>
      </c>
      <c r="M28" s="566">
        <v>0</v>
      </c>
      <c r="N28" s="567">
        <v>0</v>
      </c>
      <c r="O28" s="567">
        <v>0</v>
      </c>
      <c r="P28" s="556">
        <f>I28-L28-M28-N28-O28</f>
        <v>92820</v>
      </c>
      <c r="Q28" s="557"/>
    </row>
    <row r="29" spans="1:17" ht="46.5" customHeight="1">
      <c r="A29" s="1392"/>
      <c r="B29" s="1393"/>
      <c r="C29" s="1393"/>
      <c r="D29" s="1393"/>
      <c r="E29" s="1393"/>
      <c r="F29" s="1393"/>
      <c r="G29" s="1393"/>
      <c r="H29" s="1394"/>
      <c r="I29" s="1406" t="s">
        <v>799</v>
      </c>
      <c r="J29" s="1408" t="s">
        <v>800</v>
      </c>
      <c r="K29" s="1366" t="s">
        <v>801</v>
      </c>
      <c r="L29" s="1408" t="s">
        <v>802</v>
      </c>
      <c r="M29" s="1410"/>
      <c r="N29" s="1410"/>
      <c r="O29" s="1411"/>
      <c r="P29" s="1366" t="s">
        <v>798</v>
      </c>
      <c r="Q29" s="1368" t="s">
        <v>796</v>
      </c>
    </row>
    <row r="30" spans="1:17" ht="21.75" customHeight="1" thickBot="1">
      <c r="A30" s="1392"/>
      <c r="B30" s="1393"/>
      <c r="C30" s="1393"/>
      <c r="D30" s="1393"/>
      <c r="E30" s="1393"/>
      <c r="F30" s="1393"/>
      <c r="G30" s="1393"/>
      <c r="H30" s="1394"/>
      <c r="I30" s="1407"/>
      <c r="J30" s="1409"/>
      <c r="K30" s="1367"/>
      <c r="L30" s="568" t="s">
        <v>579</v>
      </c>
      <c r="M30" s="569" t="s">
        <v>580</v>
      </c>
      <c r="N30" s="570" t="s">
        <v>582</v>
      </c>
      <c r="O30" s="570" t="s">
        <v>646</v>
      </c>
      <c r="P30" s="1367"/>
      <c r="Q30" s="1369"/>
    </row>
    <row r="31" spans="1:17" ht="25.5" customHeight="1" thickBot="1" thickTop="1">
      <c r="A31" s="1392"/>
      <c r="B31" s="1393"/>
      <c r="C31" s="1393"/>
      <c r="D31" s="1393"/>
      <c r="E31" s="1393"/>
      <c r="F31" s="1393"/>
      <c r="G31" s="1393"/>
      <c r="H31" s="1394"/>
      <c r="I31" s="571">
        <v>41087532</v>
      </c>
      <c r="J31" s="572">
        <v>0</v>
      </c>
      <c r="K31" s="573">
        <v>0</v>
      </c>
      <c r="L31" s="574">
        <v>0</v>
      </c>
      <c r="M31" s="575">
        <v>0</v>
      </c>
      <c r="N31" s="576">
        <v>40487532</v>
      </c>
      <c r="O31" s="576"/>
      <c r="P31" s="577">
        <f>I31-L31-M31-N31-O31</f>
        <v>600000</v>
      </c>
      <c r="Q31" s="557"/>
    </row>
    <row r="32" spans="1:17" ht="46.5" customHeight="1">
      <c r="A32" s="1392"/>
      <c r="B32" s="1393"/>
      <c r="C32" s="1393"/>
      <c r="D32" s="1393"/>
      <c r="E32" s="1393"/>
      <c r="F32" s="1393"/>
      <c r="G32" s="1393"/>
      <c r="H32" s="1394"/>
      <c r="I32" s="1370" t="s">
        <v>803</v>
      </c>
      <c r="J32" s="1372" t="s">
        <v>804</v>
      </c>
      <c r="K32" s="1374" t="s">
        <v>805</v>
      </c>
      <c r="L32" s="1376" t="s">
        <v>806</v>
      </c>
      <c r="M32" s="1377"/>
      <c r="N32" s="1377"/>
      <c r="O32" s="1378"/>
      <c r="P32" s="1374" t="s">
        <v>807</v>
      </c>
      <c r="Q32" s="1368" t="s">
        <v>808</v>
      </c>
    </row>
    <row r="33" spans="1:17" ht="21.75" customHeight="1" thickBot="1">
      <c r="A33" s="1392"/>
      <c r="B33" s="1393"/>
      <c r="C33" s="1393"/>
      <c r="D33" s="1393"/>
      <c r="E33" s="1393"/>
      <c r="F33" s="1393"/>
      <c r="G33" s="1393"/>
      <c r="H33" s="1394"/>
      <c r="I33" s="1371"/>
      <c r="J33" s="1373"/>
      <c r="K33" s="1375"/>
      <c r="L33" s="578" t="s">
        <v>579</v>
      </c>
      <c r="M33" s="579" t="s">
        <v>580</v>
      </c>
      <c r="N33" s="580" t="s">
        <v>582</v>
      </c>
      <c r="O33" s="580" t="s">
        <v>646</v>
      </c>
      <c r="P33" s="1375"/>
      <c r="Q33" s="1369"/>
    </row>
    <row r="34" spans="1:17" ht="30.75" customHeight="1" thickBot="1" thickTop="1">
      <c r="A34" s="1392"/>
      <c r="B34" s="1393"/>
      <c r="C34" s="1393"/>
      <c r="D34" s="1393"/>
      <c r="E34" s="1393"/>
      <c r="F34" s="1393"/>
      <c r="G34" s="1393"/>
      <c r="H34" s="1394"/>
      <c r="I34" s="581">
        <f aca="true" t="shared" si="1" ref="I34:O34">I25+I28+I31</f>
        <v>41786542</v>
      </c>
      <c r="J34" s="582">
        <f t="shared" si="1"/>
        <v>0</v>
      </c>
      <c r="K34" s="583">
        <f t="shared" si="1"/>
        <v>0</v>
      </c>
      <c r="L34" s="584">
        <f t="shared" si="1"/>
        <v>0</v>
      </c>
      <c r="M34" s="585">
        <f t="shared" si="1"/>
        <v>0</v>
      </c>
      <c r="N34" s="586">
        <f t="shared" si="1"/>
        <v>41093722</v>
      </c>
      <c r="O34" s="586">
        <f t="shared" si="1"/>
        <v>0</v>
      </c>
      <c r="P34" s="587">
        <f>I34-L34-M34-N34-O34</f>
        <v>692820</v>
      </c>
      <c r="Q34" s="557">
        <f>Q31+Q28+Q25</f>
        <v>0</v>
      </c>
    </row>
    <row r="35" spans="1:17" ht="46.5" customHeight="1">
      <c r="A35" s="1392"/>
      <c r="B35" s="1393"/>
      <c r="C35" s="1393"/>
      <c r="D35" s="1393"/>
      <c r="E35" s="1393"/>
      <c r="F35" s="1393"/>
      <c r="G35" s="1393"/>
      <c r="H35" s="1394"/>
      <c r="I35" s="1421" t="s">
        <v>809</v>
      </c>
      <c r="J35" s="1412" t="s">
        <v>571</v>
      </c>
      <c r="K35" s="1415" t="s">
        <v>571</v>
      </c>
      <c r="L35" s="1418" t="s">
        <v>810</v>
      </c>
      <c r="M35" s="1419"/>
      <c r="N35" s="1419"/>
      <c r="O35" s="1420"/>
      <c r="P35" s="1379" t="s">
        <v>798</v>
      </c>
      <c r="Q35" s="1368" t="s">
        <v>796</v>
      </c>
    </row>
    <row r="36" spans="1:17" ht="21.75" customHeight="1" thickBot="1">
      <c r="A36" s="1392"/>
      <c r="B36" s="1393"/>
      <c r="C36" s="1393"/>
      <c r="D36" s="1393"/>
      <c r="E36" s="1393"/>
      <c r="F36" s="1393"/>
      <c r="G36" s="1393"/>
      <c r="H36" s="1394"/>
      <c r="I36" s="1422"/>
      <c r="J36" s="1413"/>
      <c r="K36" s="1416"/>
      <c r="L36" s="549" t="s">
        <v>579</v>
      </c>
      <c r="M36" s="547" t="s">
        <v>580</v>
      </c>
      <c r="N36" s="548" t="s">
        <v>582</v>
      </c>
      <c r="O36" s="548" t="s">
        <v>646</v>
      </c>
      <c r="P36" s="1380"/>
      <c r="Q36" s="1369"/>
    </row>
    <row r="37" spans="1:17" ht="30.75" customHeight="1" thickBot="1" thickTop="1">
      <c r="A37" s="1392"/>
      <c r="B37" s="1393"/>
      <c r="C37" s="1393"/>
      <c r="D37" s="1393"/>
      <c r="E37" s="1393"/>
      <c r="F37" s="1393"/>
      <c r="G37" s="1393"/>
      <c r="H37" s="1394"/>
      <c r="I37" s="1205">
        <v>4196458</v>
      </c>
      <c r="J37" s="1414"/>
      <c r="K37" s="1417"/>
      <c r="L37" s="555">
        <v>21530000</v>
      </c>
      <c r="M37" s="550">
        <v>1266000</v>
      </c>
      <c r="N37" s="551">
        <v>-22725542</v>
      </c>
      <c r="O37" s="551">
        <v>0</v>
      </c>
      <c r="P37" s="589">
        <f>I37-L37-M37-N37-O37</f>
        <v>4126000</v>
      </c>
      <c r="Q37" s="590"/>
    </row>
    <row r="38" spans="1:17" ht="28.5" customHeight="1" thickBot="1">
      <c r="A38" s="1395"/>
      <c r="B38" s="1396"/>
      <c r="C38" s="1396"/>
      <c r="D38" s="1396"/>
      <c r="E38" s="1396"/>
      <c r="F38" s="1396"/>
      <c r="G38" s="1396"/>
      <c r="H38" s="1397"/>
      <c r="I38" s="1403" t="s">
        <v>651</v>
      </c>
      <c r="J38" s="1404"/>
      <c r="K38" s="1404"/>
      <c r="L38" s="1404"/>
      <c r="M38" s="1404"/>
      <c r="N38" s="1404"/>
      <c r="O38" s="1405"/>
      <c r="P38" s="1364"/>
      <c r="Q38" s="1365"/>
    </row>
    <row r="39" ht="12.75">
      <c r="A39" s="591" t="s">
        <v>647</v>
      </c>
    </row>
    <row r="40" spans="1:17" ht="12.75">
      <c r="A40" s="591"/>
      <c r="B40" s="591"/>
      <c r="C40" s="591"/>
      <c r="D40" s="591"/>
      <c r="E40" s="591"/>
      <c r="F40" s="591"/>
      <c r="G40" s="591"/>
      <c r="H40" s="591"/>
      <c r="I40" s="591"/>
      <c r="J40" s="591"/>
      <c r="K40" s="591"/>
      <c r="Q40" s="591"/>
    </row>
    <row r="41" spans="1:17" ht="12.75">
      <c r="A41" s="591"/>
      <c r="B41" s="591"/>
      <c r="C41" s="591"/>
      <c r="D41" s="591"/>
      <c r="E41" s="591"/>
      <c r="F41" s="591"/>
      <c r="G41" s="591"/>
      <c r="H41" s="591"/>
      <c r="I41" s="591"/>
      <c r="J41" s="591"/>
      <c r="K41" s="591"/>
      <c r="Q41" s="591"/>
    </row>
    <row r="42" spans="1:6" ht="12.75">
      <c r="A42" s="481"/>
      <c r="B42" s="592"/>
      <c r="C42" s="592"/>
      <c r="D42" s="481"/>
      <c r="E42" s="1206"/>
      <c r="F42" s="1206"/>
    </row>
    <row r="43" spans="1:8" ht="12.75">
      <c r="A43" s="481" t="s">
        <v>509</v>
      </c>
      <c r="B43" s="1207">
        <v>40589</v>
      </c>
      <c r="C43" s="592"/>
      <c r="D43" s="481" t="s">
        <v>531</v>
      </c>
      <c r="E43" s="1206"/>
      <c r="F43" s="1206"/>
      <c r="H43" s="278" t="s">
        <v>453</v>
      </c>
    </row>
    <row r="44" spans="1:6" ht="12.75">
      <c r="A44" s="481" t="s">
        <v>511</v>
      </c>
      <c r="B44" s="594" t="s">
        <v>177</v>
      </c>
      <c r="C44" s="594"/>
      <c r="D44" s="481" t="s">
        <v>532</v>
      </c>
      <c r="E44" s="1206"/>
      <c r="F44" s="1206"/>
    </row>
    <row r="45" spans="1:4" ht="12.75">
      <c r="A45" s="481" t="s">
        <v>513</v>
      </c>
      <c r="B45" s="481"/>
      <c r="C45" s="481"/>
      <c r="D45" s="481"/>
    </row>
    <row r="47" ht="13.5" thickBot="1"/>
    <row r="48" spans="1:17" ht="45" customHeight="1">
      <c r="A48" s="1437" t="s">
        <v>650</v>
      </c>
      <c r="B48" s="1428" t="s">
        <v>578</v>
      </c>
      <c r="C48" s="1428" t="s">
        <v>648</v>
      </c>
      <c r="D48" s="1440" t="s">
        <v>649</v>
      </c>
      <c r="E48" s="1401"/>
      <c r="F48" s="1401"/>
      <c r="G48" s="1401"/>
      <c r="H48" s="1441"/>
      <c r="I48" s="1383" t="s">
        <v>791</v>
      </c>
      <c r="J48" s="1431" t="s">
        <v>792</v>
      </c>
      <c r="K48" s="1387" t="s">
        <v>793</v>
      </c>
      <c r="L48" s="1400" t="s">
        <v>794</v>
      </c>
      <c r="M48" s="1401"/>
      <c r="N48" s="1401"/>
      <c r="O48" s="1402"/>
      <c r="P48" s="1379" t="s">
        <v>795</v>
      </c>
      <c r="Q48" s="1433" t="s">
        <v>796</v>
      </c>
    </row>
    <row r="49" spans="1:17" ht="18.75" customHeight="1" thickBot="1">
      <c r="A49" s="1438"/>
      <c r="B49" s="1439"/>
      <c r="C49" s="1439"/>
      <c r="D49" s="547" t="s">
        <v>579</v>
      </c>
      <c r="E49" s="547" t="s">
        <v>580</v>
      </c>
      <c r="F49" s="547" t="s">
        <v>582</v>
      </c>
      <c r="G49" s="547" t="s">
        <v>594</v>
      </c>
      <c r="H49" s="548" t="s">
        <v>646</v>
      </c>
      <c r="I49" s="1384"/>
      <c r="J49" s="1432"/>
      <c r="K49" s="1388"/>
      <c r="L49" s="549" t="s">
        <v>579</v>
      </c>
      <c r="M49" s="547" t="s">
        <v>580</v>
      </c>
      <c r="N49" s="548" t="s">
        <v>582</v>
      </c>
      <c r="O49" s="548" t="s">
        <v>646</v>
      </c>
      <c r="P49" s="1380"/>
      <c r="Q49" s="1434"/>
    </row>
    <row r="50" spans="1:17" ht="60.75" customHeight="1" thickBot="1" thickTop="1">
      <c r="A50" s="187" t="s">
        <v>480</v>
      </c>
      <c r="B50" s="1179" t="s">
        <v>347</v>
      </c>
      <c r="C50" s="1180">
        <v>850424</v>
      </c>
      <c r="D50" s="1181">
        <v>843367.41</v>
      </c>
      <c r="E50" s="1181"/>
      <c r="F50" s="550"/>
      <c r="G50" s="550">
        <v>7056.88</v>
      </c>
      <c r="H50" s="551"/>
      <c r="I50" s="552"/>
      <c r="J50" s="553"/>
      <c r="K50" s="554"/>
      <c r="L50" s="555"/>
      <c r="M50" s="550"/>
      <c r="N50" s="551"/>
      <c r="O50" s="551"/>
      <c r="P50" s="556">
        <f>I50-L50-M50-N50-O50</f>
        <v>0</v>
      </c>
      <c r="Q50" s="557"/>
    </row>
    <row r="51" spans="1:17" ht="46.5" customHeight="1">
      <c r="A51" s="558" t="s">
        <v>581</v>
      </c>
      <c r="B51" s="1381" t="s">
        <v>186</v>
      </c>
      <c r="C51" s="1381"/>
      <c r="D51" s="1381"/>
      <c r="E51" s="1381"/>
      <c r="F51" s="1381"/>
      <c r="G51" s="1381"/>
      <c r="H51" s="1382"/>
      <c r="I51" s="1383" t="s">
        <v>797</v>
      </c>
      <c r="J51" s="1431" t="s">
        <v>700</v>
      </c>
      <c r="K51" s="1387" t="s">
        <v>701</v>
      </c>
      <c r="L51" s="1447" t="s">
        <v>702</v>
      </c>
      <c r="M51" s="1448"/>
      <c r="N51" s="1448"/>
      <c r="O51" s="1449"/>
      <c r="P51" s="1387" t="s">
        <v>798</v>
      </c>
      <c r="Q51" s="1433" t="s">
        <v>796</v>
      </c>
    </row>
    <row r="52" spans="1:17" ht="21.75" customHeight="1" thickBot="1">
      <c r="A52" s="1389" t="s">
        <v>477</v>
      </c>
      <c r="B52" s="1390"/>
      <c r="C52" s="1390"/>
      <c r="D52" s="1390"/>
      <c r="E52" s="1390"/>
      <c r="F52" s="1390"/>
      <c r="G52" s="1390"/>
      <c r="H52" s="1391"/>
      <c r="I52" s="1384"/>
      <c r="J52" s="1432"/>
      <c r="K52" s="1388"/>
      <c r="L52" s="559" t="s">
        <v>579</v>
      </c>
      <c r="M52" s="560" t="s">
        <v>580</v>
      </c>
      <c r="N52" s="561" t="s">
        <v>582</v>
      </c>
      <c r="O52" s="561" t="s">
        <v>646</v>
      </c>
      <c r="P52" s="1388"/>
      <c r="Q52" s="1434"/>
    </row>
    <row r="53" spans="1:17" ht="25.5" customHeight="1" thickBot="1" thickTop="1">
      <c r="A53" s="1392"/>
      <c r="B53" s="1393"/>
      <c r="C53" s="1393"/>
      <c r="D53" s="1393"/>
      <c r="E53" s="1393"/>
      <c r="F53" s="1393"/>
      <c r="G53" s="1393"/>
      <c r="H53" s="1394"/>
      <c r="I53" s="562"/>
      <c r="J53" s="563"/>
      <c r="K53" s="564"/>
      <c r="L53" s="565"/>
      <c r="M53" s="566"/>
      <c r="N53" s="567"/>
      <c r="O53" s="567"/>
      <c r="P53" s="556">
        <f>I53-L53-M53-N53-O53</f>
        <v>0</v>
      </c>
      <c r="Q53" s="557"/>
    </row>
    <row r="54" spans="1:17" ht="46.5" customHeight="1">
      <c r="A54" s="1392"/>
      <c r="B54" s="1393"/>
      <c r="C54" s="1393"/>
      <c r="D54" s="1393"/>
      <c r="E54" s="1393"/>
      <c r="F54" s="1393"/>
      <c r="G54" s="1393"/>
      <c r="H54" s="1394"/>
      <c r="I54" s="1406" t="s">
        <v>799</v>
      </c>
      <c r="J54" s="1435" t="s">
        <v>800</v>
      </c>
      <c r="K54" s="1366" t="s">
        <v>801</v>
      </c>
      <c r="L54" s="1450" t="s">
        <v>802</v>
      </c>
      <c r="M54" s="1451"/>
      <c r="N54" s="1451"/>
      <c r="O54" s="1452"/>
      <c r="P54" s="1366" t="s">
        <v>798</v>
      </c>
      <c r="Q54" s="1433" t="s">
        <v>796</v>
      </c>
    </row>
    <row r="55" spans="1:17" ht="21.75" customHeight="1" thickBot="1">
      <c r="A55" s="1392"/>
      <c r="B55" s="1393"/>
      <c r="C55" s="1393"/>
      <c r="D55" s="1393"/>
      <c r="E55" s="1393"/>
      <c r="F55" s="1393"/>
      <c r="G55" s="1393"/>
      <c r="H55" s="1394"/>
      <c r="I55" s="1407"/>
      <c r="J55" s="1436"/>
      <c r="K55" s="1367"/>
      <c r="L55" s="568" t="s">
        <v>579</v>
      </c>
      <c r="M55" s="569" t="s">
        <v>580</v>
      </c>
      <c r="N55" s="570" t="s">
        <v>582</v>
      </c>
      <c r="O55" s="570" t="s">
        <v>646</v>
      </c>
      <c r="P55" s="1367"/>
      <c r="Q55" s="1434"/>
    </row>
    <row r="56" spans="1:17" ht="25.5" customHeight="1" thickBot="1" thickTop="1">
      <c r="A56" s="1392"/>
      <c r="B56" s="1393"/>
      <c r="C56" s="1393"/>
      <c r="D56" s="1393"/>
      <c r="E56" s="1393"/>
      <c r="F56" s="1393"/>
      <c r="G56" s="1393"/>
      <c r="H56" s="1394"/>
      <c r="I56" s="571">
        <v>850424</v>
      </c>
      <c r="J56" s="572">
        <v>843367</v>
      </c>
      <c r="K56" s="573">
        <v>703633</v>
      </c>
      <c r="L56" s="574">
        <v>703633</v>
      </c>
      <c r="M56" s="575"/>
      <c r="N56" s="576"/>
      <c r="O56" s="576">
        <v>7057</v>
      </c>
      <c r="P56" s="577">
        <f>I56-L56-M56-N56-O56</f>
        <v>139734</v>
      </c>
      <c r="Q56" s="557"/>
    </row>
    <row r="57" spans="1:17" ht="46.5" customHeight="1">
      <c r="A57" s="1392"/>
      <c r="B57" s="1393"/>
      <c r="C57" s="1393"/>
      <c r="D57" s="1393"/>
      <c r="E57" s="1393"/>
      <c r="F57" s="1393"/>
      <c r="G57" s="1393"/>
      <c r="H57" s="1394"/>
      <c r="I57" s="1370" t="s">
        <v>803</v>
      </c>
      <c r="J57" s="1442" t="s">
        <v>804</v>
      </c>
      <c r="K57" s="1374" t="s">
        <v>805</v>
      </c>
      <c r="L57" s="1444" t="s">
        <v>806</v>
      </c>
      <c r="M57" s="1445"/>
      <c r="N57" s="1445"/>
      <c r="O57" s="1446"/>
      <c r="P57" s="1374" t="s">
        <v>807</v>
      </c>
      <c r="Q57" s="1433" t="s">
        <v>808</v>
      </c>
    </row>
    <row r="58" spans="1:17" ht="21.75" customHeight="1" thickBot="1">
      <c r="A58" s="1392"/>
      <c r="B58" s="1393"/>
      <c r="C58" s="1393"/>
      <c r="D58" s="1393"/>
      <c r="E58" s="1393"/>
      <c r="F58" s="1393"/>
      <c r="G58" s="1393"/>
      <c r="H58" s="1394"/>
      <c r="I58" s="1371"/>
      <c r="J58" s="1443"/>
      <c r="K58" s="1375"/>
      <c r="L58" s="578" t="s">
        <v>579</v>
      </c>
      <c r="M58" s="579" t="s">
        <v>580</v>
      </c>
      <c r="N58" s="580" t="s">
        <v>582</v>
      </c>
      <c r="O58" s="580" t="s">
        <v>646</v>
      </c>
      <c r="P58" s="1375"/>
      <c r="Q58" s="1434"/>
    </row>
    <row r="59" spans="1:17" ht="30.75" customHeight="1" thickBot="1" thickTop="1">
      <c r="A59" s="1392"/>
      <c r="B59" s="1393"/>
      <c r="C59" s="1393"/>
      <c r="D59" s="1393"/>
      <c r="E59" s="1393"/>
      <c r="F59" s="1393"/>
      <c r="G59" s="1393"/>
      <c r="H59" s="1394"/>
      <c r="I59" s="581">
        <f aca="true" t="shared" si="2" ref="I59:N59">I50+I53+I56</f>
        <v>850424</v>
      </c>
      <c r="J59" s="582">
        <f t="shared" si="2"/>
        <v>843367</v>
      </c>
      <c r="K59" s="583">
        <f t="shared" si="2"/>
        <v>703633</v>
      </c>
      <c r="L59" s="584">
        <f t="shared" si="2"/>
        <v>703633</v>
      </c>
      <c r="M59" s="585">
        <f t="shared" si="2"/>
        <v>0</v>
      </c>
      <c r="N59" s="586">
        <f t="shared" si="2"/>
        <v>0</v>
      </c>
      <c r="O59" s="586">
        <v>7057</v>
      </c>
      <c r="P59" s="587">
        <f>I59-L59-M59-N59-O59</f>
        <v>139734</v>
      </c>
      <c r="Q59" s="557">
        <f>Q56+Q53+Q50</f>
        <v>0</v>
      </c>
    </row>
    <row r="60" spans="1:17" ht="46.5" customHeight="1">
      <c r="A60" s="1392"/>
      <c r="B60" s="1393"/>
      <c r="C60" s="1393"/>
      <c r="D60" s="1393"/>
      <c r="E60" s="1393"/>
      <c r="F60" s="1393"/>
      <c r="G60" s="1393"/>
      <c r="H60" s="1394"/>
      <c r="I60" s="1421" t="s">
        <v>809</v>
      </c>
      <c r="J60" s="1412" t="s">
        <v>571</v>
      </c>
      <c r="K60" s="1415" t="s">
        <v>571</v>
      </c>
      <c r="L60" s="1400" t="s">
        <v>810</v>
      </c>
      <c r="M60" s="1401"/>
      <c r="N60" s="1401"/>
      <c r="O60" s="1402"/>
      <c r="P60" s="1379" t="s">
        <v>798</v>
      </c>
      <c r="Q60" s="1433" t="s">
        <v>796</v>
      </c>
    </row>
    <row r="61" spans="1:17" ht="21.75" customHeight="1" thickBot="1">
      <c r="A61" s="1392"/>
      <c r="B61" s="1393"/>
      <c r="C61" s="1393"/>
      <c r="D61" s="1393"/>
      <c r="E61" s="1393"/>
      <c r="F61" s="1393"/>
      <c r="G61" s="1393"/>
      <c r="H61" s="1394"/>
      <c r="I61" s="1422"/>
      <c r="J61" s="1413"/>
      <c r="K61" s="1416"/>
      <c r="L61" s="549" t="s">
        <v>579</v>
      </c>
      <c r="M61" s="547" t="s">
        <v>580</v>
      </c>
      <c r="N61" s="548" t="s">
        <v>582</v>
      </c>
      <c r="O61" s="548" t="s">
        <v>646</v>
      </c>
      <c r="P61" s="1380"/>
      <c r="Q61" s="1434"/>
    </row>
    <row r="62" spans="1:17" ht="30.75" customHeight="1" thickBot="1" thickTop="1">
      <c r="A62" s="1392"/>
      <c r="B62" s="1393"/>
      <c r="C62" s="1393"/>
      <c r="D62" s="1393"/>
      <c r="E62" s="1393"/>
      <c r="F62" s="1393"/>
      <c r="G62" s="1393"/>
      <c r="H62" s="1394"/>
      <c r="I62" s="588">
        <v>139734</v>
      </c>
      <c r="J62" s="1414"/>
      <c r="K62" s="1417"/>
      <c r="L62" s="555">
        <v>139734</v>
      </c>
      <c r="M62" s="550"/>
      <c r="N62" s="551"/>
      <c r="O62" s="551"/>
      <c r="P62" s="589">
        <f>I62-L62-M62-N62-O62</f>
        <v>0</v>
      </c>
      <c r="Q62" s="590"/>
    </row>
    <row r="63" spans="1:17" ht="28.5" customHeight="1" thickBot="1">
      <c r="A63" s="1395"/>
      <c r="B63" s="1396"/>
      <c r="C63" s="1396"/>
      <c r="D63" s="1396"/>
      <c r="E63" s="1396"/>
      <c r="F63" s="1396"/>
      <c r="G63" s="1396"/>
      <c r="H63" s="1397"/>
      <c r="I63" s="1403" t="s">
        <v>651</v>
      </c>
      <c r="J63" s="1404"/>
      <c r="K63" s="1404"/>
      <c r="L63" s="1404"/>
      <c r="M63" s="1404"/>
      <c r="N63" s="1404"/>
      <c r="O63" s="1405"/>
      <c r="P63" s="1364"/>
      <c r="Q63" s="1365"/>
    </row>
    <row r="64" spans="1:15" ht="12.75">
      <c r="A64" s="519"/>
      <c r="B64" s="519"/>
      <c r="C64" s="519"/>
      <c r="D64" s="519"/>
      <c r="E64" s="519"/>
      <c r="F64" s="519"/>
      <c r="G64" s="519"/>
      <c r="H64" s="519"/>
      <c r="I64" s="519"/>
      <c r="J64" s="519"/>
      <c r="K64" s="519"/>
      <c r="L64" s="519"/>
      <c r="M64" s="519"/>
      <c r="N64" s="519"/>
      <c r="O64" s="519"/>
    </row>
    <row r="65" spans="1:15" ht="12.75">
      <c r="A65" s="481" t="s">
        <v>509</v>
      </c>
      <c r="B65" s="1207">
        <v>40592</v>
      </c>
      <c r="C65" s="592"/>
      <c r="D65" s="481" t="s">
        <v>531</v>
      </c>
      <c r="E65" s="1206"/>
      <c r="F65" s="1206"/>
      <c r="H65" s="278" t="s">
        <v>453</v>
      </c>
      <c r="K65" s="519"/>
      <c r="L65" s="519"/>
      <c r="M65" s="519"/>
      <c r="N65" s="519"/>
      <c r="O65" s="519"/>
    </row>
    <row r="66" spans="1:6" ht="12.75">
      <c r="A66" s="481" t="s">
        <v>511</v>
      </c>
      <c r="B66" s="594" t="s">
        <v>41</v>
      </c>
      <c r="C66" s="594"/>
      <c r="D66" s="481" t="s">
        <v>532</v>
      </c>
      <c r="E66" s="1206"/>
      <c r="F66" s="1206"/>
    </row>
    <row r="67" spans="1:15" ht="12.75">
      <c r="A67" s="481" t="s">
        <v>513</v>
      </c>
      <c r="B67" s="481"/>
      <c r="C67" s="481"/>
      <c r="D67" s="481"/>
      <c r="K67" s="519"/>
      <c r="L67" s="519"/>
      <c r="M67" s="519"/>
      <c r="N67" s="519"/>
      <c r="O67" s="519"/>
    </row>
    <row r="68" spans="1:15" ht="12.75">
      <c r="A68" s="519"/>
      <c r="B68" s="519"/>
      <c r="C68" s="519"/>
      <c r="D68" s="519"/>
      <c r="E68" s="519"/>
      <c r="F68" s="519"/>
      <c r="G68" s="519"/>
      <c r="H68" s="519"/>
      <c r="I68" s="519"/>
      <c r="J68" s="519"/>
      <c r="K68" s="519"/>
      <c r="L68" s="519"/>
      <c r="M68" s="519"/>
      <c r="N68" s="519"/>
      <c r="O68" s="519"/>
    </row>
    <row r="70" spans="1:15" ht="12.75">
      <c r="A70" s="519"/>
      <c r="B70" s="519"/>
      <c r="C70" s="519"/>
      <c r="D70" s="519"/>
      <c r="E70" s="519"/>
      <c r="F70" s="519"/>
      <c r="G70" s="519"/>
      <c r="H70" s="519"/>
      <c r="I70" s="519"/>
      <c r="J70" s="519"/>
      <c r="K70" s="519"/>
      <c r="L70" s="519"/>
      <c r="M70" s="519"/>
      <c r="N70" s="519"/>
      <c r="O70" s="519"/>
    </row>
    <row r="71" spans="1:15" ht="12.75">
      <c r="A71" s="519"/>
      <c r="B71" s="519"/>
      <c r="C71" s="519"/>
      <c r="D71" s="519"/>
      <c r="E71" s="519"/>
      <c r="F71" s="519"/>
      <c r="G71" s="519"/>
      <c r="H71" s="519"/>
      <c r="I71" s="519"/>
      <c r="J71" s="519"/>
      <c r="K71" s="519"/>
      <c r="L71" s="519"/>
      <c r="M71" s="519"/>
      <c r="N71" s="519"/>
      <c r="O71" s="519"/>
    </row>
    <row r="73" spans="1:15" ht="12.75">
      <c r="A73" s="519"/>
      <c r="B73" s="519"/>
      <c r="C73" s="519"/>
      <c r="D73" s="519"/>
      <c r="E73" s="519"/>
      <c r="F73" s="519"/>
      <c r="G73" s="519"/>
      <c r="H73" s="519"/>
      <c r="I73" s="519"/>
      <c r="J73" s="519"/>
      <c r="K73" s="519"/>
      <c r="L73" s="519"/>
      <c r="M73" s="519"/>
      <c r="N73" s="519"/>
      <c r="O73" s="519"/>
    </row>
    <row r="74" spans="1:15" ht="12.75">
      <c r="A74" s="519"/>
      <c r="B74" s="519"/>
      <c r="C74" s="519"/>
      <c r="D74" s="519"/>
      <c r="E74" s="519"/>
      <c r="F74" s="519"/>
      <c r="G74" s="519"/>
      <c r="H74" s="519"/>
      <c r="I74" s="519"/>
      <c r="J74" s="519"/>
      <c r="K74" s="519"/>
      <c r="L74" s="519"/>
      <c r="M74" s="519"/>
      <c r="N74" s="519"/>
      <c r="O74" s="519"/>
    </row>
    <row r="75" spans="1:15" ht="12.75">
      <c r="A75" s="519"/>
      <c r="B75" s="519"/>
      <c r="C75" s="519"/>
      <c r="D75" s="519"/>
      <c r="E75" s="519"/>
      <c r="F75" s="519"/>
      <c r="G75" s="519"/>
      <c r="H75" s="519"/>
      <c r="I75" s="519"/>
      <c r="J75" s="519"/>
      <c r="K75" s="519"/>
      <c r="L75" s="519"/>
      <c r="M75" s="519"/>
      <c r="N75" s="519"/>
      <c r="O75" s="519"/>
    </row>
    <row r="76" spans="1:15" ht="12.75">
      <c r="A76" s="519"/>
      <c r="B76" s="519"/>
      <c r="C76" s="519"/>
      <c r="D76" s="519"/>
      <c r="E76" s="519"/>
      <c r="F76" s="519"/>
      <c r="G76" s="519"/>
      <c r="H76" s="519"/>
      <c r="I76" s="519"/>
      <c r="J76" s="519"/>
      <c r="K76" s="519"/>
      <c r="L76" s="519"/>
      <c r="M76" s="519"/>
      <c r="N76" s="519"/>
      <c r="O76" s="519"/>
    </row>
  </sheetData>
  <sheetProtection/>
  <mergeCells count="116">
    <mergeCell ref="I57:I58"/>
    <mergeCell ref="J57:J58"/>
    <mergeCell ref="K57:K58"/>
    <mergeCell ref="L57:O57"/>
    <mergeCell ref="A48:A49"/>
    <mergeCell ref="B48:B49"/>
    <mergeCell ref="C48:C49"/>
    <mergeCell ref="D48:H48"/>
    <mergeCell ref="Q60:Q61"/>
    <mergeCell ref="I63:O63"/>
    <mergeCell ref="P63:Q63"/>
    <mergeCell ref="L60:O60"/>
    <mergeCell ref="I60:I61"/>
    <mergeCell ref="J60:J62"/>
    <mergeCell ref="K60:K62"/>
    <mergeCell ref="B51:H51"/>
    <mergeCell ref="I51:I52"/>
    <mergeCell ref="J51:J52"/>
    <mergeCell ref="P60:P61"/>
    <mergeCell ref="A52:H63"/>
    <mergeCell ref="I54:I55"/>
    <mergeCell ref="J54:J55"/>
    <mergeCell ref="K54:K55"/>
    <mergeCell ref="K51:K52"/>
    <mergeCell ref="P54:P55"/>
    <mergeCell ref="P57:P58"/>
    <mergeCell ref="Q57:Q58"/>
    <mergeCell ref="L48:O48"/>
    <mergeCell ref="P48:P49"/>
    <mergeCell ref="Q48:Q49"/>
    <mergeCell ref="Q54:Q55"/>
    <mergeCell ref="P51:P52"/>
    <mergeCell ref="Q51:Q52"/>
    <mergeCell ref="L51:O51"/>
    <mergeCell ref="L54:O54"/>
    <mergeCell ref="I48:I49"/>
    <mergeCell ref="J48:J49"/>
    <mergeCell ref="K48:K49"/>
    <mergeCell ref="B10:H10"/>
    <mergeCell ref="A11:H22"/>
    <mergeCell ref="I13:I14"/>
    <mergeCell ref="I22:O22"/>
    <mergeCell ref="A23:A24"/>
    <mergeCell ref="B23:B24"/>
    <mergeCell ref="C23:C24"/>
    <mergeCell ref="I10:I11"/>
    <mergeCell ref="L10:O10"/>
    <mergeCell ref="A2:I2"/>
    <mergeCell ref="P22:Q22"/>
    <mergeCell ref="P19:P20"/>
    <mergeCell ref="Q13:Q14"/>
    <mergeCell ref="I16:I17"/>
    <mergeCell ref="J16:J17"/>
    <mergeCell ref="K16:K17"/>
    <mergeCell ref="L16:O16"/>
    <mergeCell ref="Q7:Q8"/>
    <mergeCell ref="I19:I20"/>
    <mergeCell ref="J19:J21"/>
    <mergeCell ref="K19:K21"/>
    <mergeCell ref="Q19:Q20"/>
    <mergeCell ref="P13:P14"/>
    <mergeCell ref="Q16:Q17"/>
    <mergeCell ref="J10:J11"/>
    <mergeCell ref="K10:K11"/>
    <mergeCell ref="Q10:Q11"/>
    <mergeCell ref="L7:O7"/>
    <mergeCell ref="P7:P8"/>
    <mergeCell ref="C7:C8"/>
    <mergeCell ref="I7:I8"/>
    <mergeCell ref="J7:J8"/>
    <mergeCell ref="D7:H7"/>
    <mergeCell ref="A1:B1"/>
    <mergeCell ref="A7:A8"/>
    <mergeCell ref="B7:B8"/>
    <mergeCell ref="K7:K8"/>
    <mergeCell ref="K23:K24"/>
    <mergeCell ref="P10:P11"/>
    <mergeCell ref="L19:O19"/>
    <mergeCell ref="J13:J14"/>
    <mergeCell ref="K13:K14"/>
    <mergeCell ref="L13:O13"/>
    <mergeCell ref="P16:P17"/>
    <mergeCell ref="I35:I36"/>
    <mergeCell ref="D23:H23"/>
    <mergeCell ref="I23:I24"/>
    <mergeCell ref="J23:J24"/>
    <mergeCell ref="Q26:Q27"/>
    <mergeCell ref="L23:O23"/>
    <mergeCell ref="I38:O38"/>
    <mergeCell ref="I29:I30"/>
    <mergeCell ref="J29:J30"/>
    <mergeCell ref="K29:K30"/>
    <mergeCell ref="L29:O29"/>
    <mergeCell ref="J35:J37"/>
    <mergeCell ref="K35:K37"/>
    <mergeCell ref="L35:O35"/>
    <mergeCell ref="P23:P24"/>
    <mergeCell ref="Q23:Q24"/>
    <mergeCell ref="Q35:Q36"/>
    <mergeCell ref="B26:H26"/>
    <mergeCell ref="I26:I27"/>
    <mergeCell ref="J26:J27"/>
    <mergeCell ref="K26:K27"/>
    <mergeCell ref="A27:H38"/>
    <mergeCell ref="L26:O26"/>
    <mergeCell ref="P26:P27"/>
    <mergeCell ref="P38:Q38"/>
    <mergeCell ref="P29:P30"/>
    <mergeCell ref="Q29:Q30"/>
    <mergeCell ref="I32:I33"/>
    <mergeCell ref="J32:J33"/>
    <mergeCell ref="K32:K33"/>
    <mergeCell ref="L32:O32"/>
    <mergeCell ref="P32:P33"/>
    <mergeCell ref="Q32:Q33"/>
    <mergeCell ref="P35:P3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25">
      <selection activeCell="A32" sqref="A32:G32"/>
    </sheetView>
  </sheetViews>
  <sheetFormatPr defaultColWidth="9.140625" defaultRowHeight="12.75"/>
  <cols>
    <col min="1" max="1" width="3.140625" style="0" customWidth="1"/>
    <col min="2" max="2" width="29.28125" style="0" customWidth="1"/>
    <col min="3" max="5" width="9.28125" style="0" customWidth="1"/>
    <col min="6" max="6" width="10.28125" style="0" customWidth="1"/>
    <col min="7" max="7" width="7.28125" style="0" customWidth="1"/>
    <col min="8" max="8" width="12.8515625" style="0" customWidth="1"/>
    <col min="9" max="10" width="11.28125" style="0" customWidth="1"/>
    <col min="11" max="11" width="42.00390625" style="0" customWidth="1"/>
  </cols>
  <sheetData>
    <row r="1" spans="1:11" ht="12.75">
      <c r="A1" s="1453" t="s">
        <v>433</v>
      </c>
      <c r="B1" s="1453"/>
      <c r="C1" s="9"/>
      <c r="D1" s="9"/>
      <c r="E1" s="9"/>
      <c r="F1" s="9"/>
      <c r="J1" s="46"/>
      <c r="K1" s="1178" t="s">
        <v>427</v>
      </c>
    </row>
    <row r="2" spans="1:11" ht="12.75">
      <c r="A2" s="1453" t="s">
        <v>386</v>
      </c>
      <c r="B2" s="1453"/>
      <c r="C2" s="1456"/>
      <c r="D2" s="1456"/>
      <c r="E2" s="1456"/>
      <c r="F2" s="1456"/>
      <c r="G2" s="1456"/>
      <c r="H2" s="1456"/>
      <c r="I2" s="1456"/>
      <c r="J2" s="46"/>
      <c r="K2" s="1178" t="s">
        <v>790</v>
      </c>
    </row>
    <row r="3" ht="12.75">
      <c r="J3" s="47"/>
    </row>
    <row r="4" ht="15.75">
      <c r="A4" s="108" t="s">
        <v>811</v>
      </c>
    </row>
    <row r="5" spans="4:11" ht="13.5" thickBot="1">
      <c r="D5" s="1454" t="s">
        <v>595</v>
      </c>
      <c r="E5" s="1454"/>
      <c r="F5" s="1455" t="s">
        <v>812</v>
      </c>
      <c r="G5" s="1455"/>
      <c r="H5" s="1455"/>
      <c r="I5" s="1455"/>
      <c r="J5" s="1455"/>
      <c r="K5" s="1455"/>
    </row>
    <row r="6" spans="1:11" ht="39" thickBot="1">
      <c r="A6" s="1208" t="s">
        <v>588</v>
      </c>
      <c r="B6" s="1209" t="s">
        <v>813</v>
      </c>
      <c r="C6" s="1210" t="s">
        <v>589</v>
      </c>
      <c r="D6" s="1211" t="s">
        <v>606</v>
      </c>
      <c r="E6" s="1211" t="s">
        <v>607</v>
      </c>
      <c r="F6" s="1212" t="s">
        <v>608</v>
      </c>
      <c r="G6" s="1211" t="s">
        <v>609</v>
      </c>
      <c r="H6" s="1213" t="s">
        <v>597</v>
      </c>
      <c r="I6" s="1214" t="s">
        <v>814</v>
      </c>
      <c r="J6" s="1215">
        <v>2010</v>
      </c>
      <c r="K6" s="1216">
        <v>2011</v>
      </c>
    </row>
    <row r="7" spans="1:11" ht="12.75" customHeight="1">
      <c r="A7" s="1457" t="s">
        <v>590</v>
      </c>
      <c r="B7" s="1460" t="s">
        <v>455</v>
      </c>
      <c r="C7" s="1463" t="s">
        <v>456</v>
      </c>
      <c r="D7" s="1463">
        <v>1251</v>
      </c>
      <c r="E7" s="1463">
        <v>1251</v>
      </c>
      <c r="F7" s="1463">
        <v>830509</v>
      </c>
      <c r="G7" s="1466">
        <f>F7/E7/1000</f>
        <v>0.6638760991207034</v>
      </c>
      <c r="H7" s="1217" t="s">
        <v>591</v>
      </c>
      <c r="I7" s="1218">
        <v>413517</v>
      </c>
      <c r="J7" s="1219">
        <v>416992</v>
      </c>
      <c r="K7" s="1220"/>
    </row>
    <row r="8" spans="1:11" ht="12.75" customHeight="1">
      <c r="A8" s="1458"/>
      <c r="B8" s="1461"/>
      <c r="C8" s="1464"/>
      <c r="D8" s="1464"/>
      <c r="E8" s="1464"/>
      <c r="F8" s="1464"/>
      <c r="G8" s="1467"/>
      <c r="H8" s="1221" t="s">
        <v>815</v>
      </c>
      <c r="I8" s="1218"/>
      <c r="J8" s="1219"/>
      <c r="K8" s="1220"/>
    </row>
    <row r="9" spans="1:11" ht="12.75" customHeight="1">
      <c r="A9" s="1458"/>
      <c r="B9" s="1461"/>
      <c r="C9" s="1464"/>
      <c r="D9" s="1464"/>
      <c r="E9" s="1464"/>
      <c r="F9" s="1464"/>
      <c r="G9" s="1467"/>
      <c r="H9" s="1221" t="s">
        <v>592</v>
      </c>
      <c r="I9" s="1222"/>
      <c r="J9" s="1223"/>
      <c r="K9" s="1224"/>
    </row>
    <row r="10" spans="1:11" ht="12.75" customHeight="1">
      <c r="A10" s="1458"/>
      <c r="B10" s="1461"/>
      <c r="C10" s="1464"/>
      <c r="D10" s="1464"/>
      <c r="E10" s="1464"/>
      <c r="F10" s="1464"/>
      <c r="G10" s="1467"/>
      <c r="H10" s="1221" t="s">
        <v>816</v>
      </c>
      <c r="I10" s="1225"/>
      <c r="J10" s="1226"/>
      <c r="K10" s="1227"/>
    </row>
    <row r="11" spans="1:11" ht="12.75" customHeight="1">
      <c r="A11" s="1458"/>
      <c r="B11" s="1461"/>
      <c r="C11" s="1464"/>
      <c r="D11" s="1464"/>
      <c r="E11" s="1464"/>
      <c r="F11" s="1464"/>
      <c r="G11" s="1467"/>
      <c r="H11" s="1228" t="s">
        <v>817</v>
      </c>
      <c r="I11" s="1225"/>
      <c r="J11" s="1226"/>
      <c r="K11" s="1227"/>
    </row>
    <row r="12" spans="1:11" ht="12.75" customHeight="1">
      <c r="A12" s="1458"/>
      <c r="B12" s="1461"/>
      <c r="C12" s="1464"/>
      <c r="D12" s="1464"/>
      <c r="E12" s="1464"/>
      <c r="F12" s="1464"/>
      <c r="G12" s="1467"/>
      <c r="H12" s="1229" t="s">
        <v>818</v>
      </c>
      <c r="I12" s="1225"/>
      <c r="J12" s="1226"/>
      <c r="K12" s="1227"/>
    </row>
    <row r="13" spans="1:11" ht="19.5" customHeight="1">
      <c r="A13" s="1458"/>
      <c r="B13" s="1461"/>
      <c r="C13" s="1464"/>
      <c r="D13" s="1464"/>
      <c r="E13" s="1464"/>
      <c r="F13" s="1464"/>
      <c r="G13" s="1467"/>
      <c r="H13" s="1229" t="s">
        <v>819</v>
      </c>
      <c r="I13" s="1225"/>
      <c r="J13" s="1226"/>
      <c r="K13" s="1227"/>
    </row>
    <row r="14" spans="1:11" ht="30.75" customHeight="1">
      <c r="A14" s="1458"/>
      <c r="B14" s="1461"/>
      <c r="C14" s="1464"/>
      <c r="D14" s="1464"/>
      <c r="E14" s="1464"/>
      <c r="F14" s="1464"/>
      <c r="G14" s="1467"/>
      <c r="H14" s="1229" t="s">
        <v>820</v>
      </c>
      <c r="I14" s="1225"/>
      <c r="J14" s="1226"/>
      <c r="K14" s="1227"/>
    </row>
    <row r="15" spans="1:11" ht="12.75">
      <c r="A15" s="1459"/>
      <c r="B15" s="1462"/>
      <c r="C15" s="1465"/>
      <c r="D15" s="1465"/>
      <c r="E15" s="1465"/>
      <c r="F15" s="1465"/>
      <c r="G15" s="1468"/>
      <c r="H15" s="1221" t="s">
        <v>593</v>
      </c>
      <c r="I15" s="1225"/>
      <c r="J15" s="1226"/>
      <c r="K15" s="1227"/>
    </row>
    <row r="16" spans="1:11" ht="13.5" thickBot="1">
      <c r="A16" s="1469">
        <v>1251</v>
      </c>
      <c r="B16" s="1470"/>
      <c r="C16" s="1470"/>
      <c r="D16" s="1470"/>
      <c r="E16" s="1470"/>
      <c r="F16" s="1470"/>
      <c r="G16" s="1470"/>
      <c r="H16" s="1471"/>
      <c r="I16" s="1230">
        <f>SUM(I7:I15)</f>
        <v>413517</v>
      </c>
      <c r="J16" s="1230">
        <f>SUM(J7:J15)</f>
        <v>416992</v>
      </c>
      <c r="K16" s="1231">
        <f>SUM(K7:K15)</f>
        <v>0</v>
      </c>
    </row>
    <row r="17" spans="1:11" ht="13.5" thickBot="1">
      <c r="A17" s="1232" t="s">
        <v>610</v>
      </c>
      <c r="B17" s="1233"/>
      <c r="C17" s="1233"/>
      <c r="D17" s="1233"/>
      <c r="E17" s="1233"/>
      <c r="F17" s="1233"/>
      <c r="G17" s="1233"/>
      <c r="H17" s="1232" t="s">
        <v>821</v>
      </c>
      <c r="I17" s="1233"/>
      <c r="J17" s="1233"/>
      <c r="K17" s="1234"/>
    </row>
    <row r="18" spans="1:11" ht="67.5" customHeight="1" thickBot="1">
      <c r="A18" s="1472" t="s">
        <v>475</v>
      </c>
      <c r="B18" s="1473"/>
      <c r="C18" s="1473"/>
      <c r="D18" s="1473"/>
      <c r="E18" s="1473"/>
      <c r="F18" s="1473"/>
      <c r="G18" s="1474"/>
      <c r="H18" s="1475" t="s">
        <v>457</v>
      </c>
      <c r="I18" s="1476"/>
      <c r="J18" s="1476"/>
      <c r="K18" s="1477"/>
    </row>
    <row r="19" spans="1:11" ht="13.5" thickBot="1">
      <c r="A19" s="1"/>
      <c r="B19" s="1"/>
      <c r="C19" s="1"/>
      <c r="D19" s="1454" t="s">
        <v>595</v>
      </c>
      <c r="E19" s="1454"/>
      <c r="F19" s="1454" t="s">
        <v>812</v>
      </c>
      <c r="G19" s="1454"/>
      <c r="H19" s="1454"/>
      <c r="I19" s="1454"/>
      <c r="J19" s="1454"/>
      <c r="K19" s="1454"/>
    </row>
    <row r="20" spans="1:11" ht="39" thickBot="1">
      <c r="A20" s="1208" t="s">
        <v>588</v>
      </c>
      <c r="B20" s="1209" t="s">
        <v>813</v>
      </c>
      <c r="C20" s="1210" t="s">
        <v>589</v>
      </c>
      <c r="D20" s="1211" t="s">
        <v>606</v>
      </c>
      <c r="E20" s="1211" t="s">
        <v>607</v>
      </c>
      <c r="F20" s="1212" t="s">
        <v>608</v>
      </c>
      <c r="G20" s="1211" t="s">
        <v>609</v>
      </c>
      <c r="H20" s="1213" t="s">
        <v>597</v>
      </c>
      <c r="I20" s="1214" t="s">
        <v>814</v>
      </c>
      <c r="J20" s="1215">
        <v>2010</v>
      </c>
      <c r="K20" s="1216">
        <v>2011</v>
      </c>
    </row>
    <row r="21" spans="1:11" ht="12.75" customHeight="1">
      <c r="A21" s="1457" t="s">
        <v>596</v>
      </c>
      <c r="B21" s="1460" t="s">
        <v>458</v>
      </c>
      <c r="C21" s="1463" t="s">
        <v>459</v>
      </c>
      <c r="D21" s="1463">
        <v>40586</v>
      </c>
      <c r="E21" s="1463">
        <v>45968</v>
      </c>
      <c r="F21" s="1463">
        <v>41786542</v>
      </c>
      <c r="G21" s="1466">
        <f>F21/E21/1000</f>
        <v>0.9090354594500523</v>
      </c>
      <c r="H21" s="1217" t="s">
        <v>591</v>
      </c>
      <c r="I21" s="1218">
        <v>92820</v>
      </c>
      <c r="J21" s="1219">
        <v>600000</v>
      </c>
      <c r="K21" s="1220"/>
    </row>
    <row r="22" spans="1:11" ht="12.75" customHeight="1">
      <c r="A22" s="1458"/>
      <c r="B22" s="1461"/>
      <c r="C22" s="1464"/>
      <c r="D22" s="1464"/>
      <c r="E22" s="1464"/>
      <c r="F22" s="1464"/>
      <c r="G22" s="1467"/>
      <c r="H22" s="1221" t="s">
        <v>815</v>
      </c>
      <c r="I22" s="1218"/>
      <c r="J22" s="1219"/>
      <c r="K22" s="1220"/>
    </row>
    <row r="23" spans="1:11" ht="12.75" customHeight="1">
      <c r="A23" s="1458"/>
      <c r="B23" s="1461"/>
      <c r="C23" s="1464"/>
      <c r="D23" s="1464"/>
      <c r="E23" s="1464"/>
      <c r="F23" s="1464"/>
      <c r="G23" s="1467"/>
      <c r="H23" s="1221" t="s">
        <v>592</v>
      </c>
      <c r="I23" s="1222"/>
      <c r="J23" s="1223">
        <v>16761000</v>
      </c>
      <c r="K23" s="1224"/>
    </row>
    <row r="24" spans="1:11" ht="12.75" customHeight="1">
      <c r="A24" s="1458"/>
      <c r="B24" s="1461"/>
      <c r="C24" s="1464"/>
      <c r="D24" s="1464"/>
      <c r="E24" s="1464"/>
      <c r="F24" s="1464"/>
      <c r="G24" s="1467"/>
      <c r="H24" s="1221" t="s">
        <v>816</v>
      </c>
      <c r="I24" s="1225"/>
      <c r="J24" s="1226">
        <v>23726532</v>
      </c>
      <c r="K24" s="1227"/>
    </row>
    <row r="25" spans="1:11" ht="12.75" customHeight="1">
      <c r="A25" s="1458"/>
      <c r="B25" s="1461"/>
      <c r="C25" s="1464"/>
      <c r="D25" s="1464"/>
      <c r="E25" s="1464"/>
      <c r="F25" s="1464"/>
      <c r="G25" s="1467"/>
      <c r="H25" s="1228" t="s">
        <v>817</v>
      </c>
      <c r="I25" s="1225"/>
      <c r="J25" s="1226"/>
      <c r="K25" s="1227"/>
    </row>
    <row r="26" spans="1:11" ht="12.75" customHeight="1">
      <c r="A26" s="1458"/>
      <c r="B26" s="1461"/>
      <c r="C26" s="1464"/>
      <c r="D26" s="1464"/>
      <c r="E26" s="1464"/>
      <c r="F26" s="1464"/>
      <c r="G26" s="1467"/>
      <c r="H26" s="1229" t="s">
        <v>818</v>
      </c>
      <c r="I26" s="1225"/>
      <c r="J26" s="1226"/>
      <c r="K26" s="1227"/>
    </row>
    <row r="27" spans="1:11" ht="19.5" customHeight="1">
      <c r="A27" s="1458"/>
      <c r="B27" s="1461"/>
      <c r="C27" s="1464"/>
      <c r="D27" s="1464"/>
      <c r="E27" s="1464"/>
      <c r="F27" s="1464"/>
      <c r="G27" s="1467"/>
      <c r="H27" s="1229" t="s">
        <v>819</v>
      </c>
      <c r="I27" s="1225"/>
      <c r="J27" s="1226"/>
      <c r="K27" s="1227"/>
    </row>
    <row r="28" spans="1:11" ht="30.75" customHeight="1">
      <c r="A28" s="1458"/>
      <c r="B28" s="1461"/>
      <c r="C28" s="1464"/>
      <c r="D28" s="1464"/>
      <c r="E28" s="1464"/>
      <c r="F28" s="1464"/>
      <c r="G28" s="1467"/>
      <c r="H28" s="1229" t="s">
        <v>820</v>
      </c>
      <c r="I28" s="1225"/>
      <c r="J28" s="1226"/>
      <c r="K28" s="1227"/>
    </row>
    <row r="29" spans="1:11" ht="12.75">
      <c r="A29" s="1459"/>
      <c r="B29" s="1462"/>
      <c r="C29" s="1465"/>
      <c r="D29" s="1465"/>
      <c r="E29" s="1465"/>
      <c r="F29" s="1465"/>
      <c r="G29" s="1468"/>
      <c r="H29" s="1221" t="s">
        <v>593</v>
      </c>
      <c r="I29" s="1225">
        <v>606190</v>
      </c>
      <c r="J29" s="1226"/>
      <c r="K29" s="1227"/>
    </row>
    <row r="30" spans="1:11" ht="13.5" thickBot="1">
      <c r="A30" s="1469" t="s">
        <v>515</v>
      </c>
      <c r="B30" s="1470"/>
      <c r="C30" s="1470"/>
      <c r="D30" s="1470"/>
      <c r="E30" s="1470"/>
      <c r="F30" s="1470"/>
      <c r="G30" s="1470"/>
      <c r="H30" s="1471"/>
      <c r="I30" s="1230">
        <f>SUM(I21:I29)</f>
        <v>699010</v>
      </c>
      <c r="J30" s="1230">
        <f>SUM(J21:J29)</f>
        <v>41087532</v>
      </c>
      <c r="K30" s="1231">
        <f>SUM(K21:K29)</f>
        <v>0</v>
      </c>
    </row>
    <row r="31" spans="1:11" ht="13.5" thickBot="1">
      <c r="A31" s="1232" t="s">
        <v>610</v>
      </c>
      <c r="B31" s="1233"/>
      <c r="C31" s="1233"/>
      <c r="D31" s="1233"/>
      <c r="E31" s="1233"/>
      <c r="F31" s="1233"/>
      <c r="G31" s="1233"/>
      <c r="H31" s="1232" t="s">
        <v>821</v>
      </c>
      <c r="I31" s="1233"/>
      <c r="J31" s="1233"/>
      <c r="K31" s="1234"/>
    </row>
    <row r="32" spans="1:11" ht="275.25" customHeight="1" thickBot="1">
      <c r="A32" s="1472" t="s">
        <v>478</v>
      </c>
      <c r="B32" s="1478"/>
      <c r="C32" s="1478"/>
      <c r="D32" s="1478"/>
      <c r="E32" s="1478"/>
      <c r="F32" s="1478"/>
      <c r="G32" s="1479"/>
      <c r="H32" s="1480" t="s">
        <v>476</v>
      </c>
      <c r="I32" s="1473"/>
      <c r="J32" s="1473"/>
      <c r="K32" s="1474"/>
    </row>
    <row r="33" spans="1:11" ht="12.75">
      <c r="A33" s="1"/>
      <c r="B33" s="10"/>
      <c r="C33" s="10"/>
      <c r="D33" s="10"/>
      <c r="E33" s="10"/>
      <c r="F33" s="10"/>
      <c r="G33" s="1"/>
      <c r="H33" s="1"/>
      <c r="I33" s="1"/>
      <c r="J33" s="1"/>
      <c r="K33" s="1"/>
    </row>
    <row r="34" spans="1:11" ht="12.75">
      <c r="A34" s="1"/>
      <c r="B34" s="10"/>
      <c r="C34" s="10"/>
      <c r="D34" s="10"/>
      <c r="E34" s="10"/>
      <c r="F34" s="10"/>
      <c r="G34" s="1"/>
      <c r="H34" s="1"/>
      <c r="I34" s="1"/>
      <c r="J34" s="1"/>
      <c r="K34" s="1"/>
    </row>
    <row r="35" spans="1:11" ht="12.75">
      <c r="A35" s="1"/>
      <c r="B35" s="10"/>
      <c r="C35" s="10"/>
      <c r="D35" s="10"/>
      <c r="E35" s="10"/>
      <c r="F35" s="10"/>
      <c r="G35" s="1"/>
      <c r="H35" s="1"/>
      <c r="I35" s="1"/>
      <c r="J35" s="1"/>
      <c r="K35" s="1"/>
    </row>
    <row r="36" spans="1:11" ht="12.75">
      <c r="A36" s="1"/>
      <c r="B36" s="10"/>
      <c r="C36" s="10"/>
      <c r="D36" s="10"/>
      <c r="E36" s="10"/>
      <c r="F36" s="10"/>
      <c r="G36" s="1"/>
      <c r="H36" s="1"/>
      <c r="I36" s="1"/>
      <c r="J36" s="1"/>
      <c r="K36" s="1"/>
    </row>
    <row r="37" spans="1:11" ht="12.75">
      <c r="A37" s="1"/>
      <c r="B37" s="10"/>
      <c r="C37" s="10"/>
      <c r="D37" s="10"/>
      <c r="E37" s="10"/>
      <c r="F37" s="10"/>
      <c r="G37" s="1"/>
      <c r="H37" s="1"/>
      <c r="I37" s="1"/>
      <c r="J37" s="1"/>
      <c r="K37" s="1"/>
    </row>
    <row r="38" spans="1:11" ht="12.75">
      <c r="A38" s="1"/>
      <c r="B38" s="10"/>
      <c r="C38" s="10"/>
      <c r="D38" s="10"/>
      <c r="E38" s="10"/>
      <c r="F38" s="10"/>
      <c r="G38" s="1"/>
      <c r="H38" s="1"/>
      <c r="I38" s="1"/>
      <c r="J38" s="1"/>
      <c r="K38" s="1"/>
    </row>
    <row r="39" spans="1:11" ht="12.75">
      <c r="A39" s="1"/>
      <c r="B39" s="10"/>
      <c r="C39" s="10"/>
      <c r="D39" s="10"/>
      <c r="E39" s="10"/>
      <c r="F39" s="10"/>
      <c r="G39" s="1"/>
      <c r="H39" s="1"/>
      <c r="I39" s="1"/>
      <c r="J39" s="1"/>
      <c r="K39" s="1"/>
    </row>
    <row r="40" spans="1:11" ht="12.75">
      <c r="A40" s="1"/>
      <c r="B40" s="10"/>
      <c r="C40" s="10"/>
      <c r="D40" s="10"/>
      <c r="E40" s="10"/>
      <c r="F40" s="10"/>
      <c r="G40" s="1"/>
      <c r="H40" s="1"/>
      <c r="I40" s="1"/>
      <c r="J40" s="1"/>
      <c r="K40" s="1"/>
    </row>
    <row r="41" spans="1:11" ht="12.75">
      <c r="A41" s="1"/>
      <c r="B41" s="10"/>
      <c r="C41" s="10"/>
      <c r="D41" s="10"/>
      <c r="E41" s="10"/>
      <c r="F41" s="10"/>
      <c r="G41" s="1"/>
      <c r="H41" s="1"/>
      <c r="I41" s="1"/>
      <c r="J41" s="1"/>
      <c r="K41" s="1"/>
    </row>
    <row r="42" spans="1:11" ht="12.75">
      <c r="A42" s="10" t="s">
        <v>449</v>
      </c>
      <c r="B42" s="1235"/>
      <c r="C42" s="1235"/>
      <c r="D42" s="1235"/>
      <c r="E42" s="1235"/>
      <c r="F42" s="1235"/>
      <c r="G42" s="1235"/>
      <c r="H42" s="1"/>
      <c r="I42" s="1"/>
      <c r="J42" s="1"/>
      <c r="K42" s="1"/>
    </row>
    <row r="43" spans="1:11" ht="12.75">
      <c r="A43" s="10" t="s">
        <v>460</v>
      </c>
      <c r="B43" s="1169"/>
      <c r="C43" s="1169"/>
      <c r="D43" s="1169"/>
      <c r="E43" s="1169"/>
      <c r="F43" s="1169"/>
      <c r="G43" s="1169"/>
      <c r="H43" s="1"/>
      <c r="I43" s="1" t="s">
        <v>510</v>
      </c>
      <c r="J43" s="1"/>
      <c r="K43" s="1" t="s">
        <v>453</v>
      </c>
    </row>
    <row r="44" spans="1:11" ht="12.75">
      <c r="A44" s="10" t="s">
        <v>513</v>
      </c>
      <c r="B44" s="10"/>
      <c r="C44" s="10"/>
      <c r="D44" s="10"/>
      <c r="E44" s="10"/>
      <c r="F44" s="10"/>
      <c r="G44" s="10"/>
      <c r="H44" s="1"/>
      <c r="I44" s="1" t="s">
        <v>512</v>
      </c>
      <c r="J44" s="1"/>
      <c r="K44" s="1"/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</sheetData>
  <sheetProtection/>
  <mergeCells count="26">
    <mergeCell ref="A30:H30"/>
    <mergeCell ref="A32:G32"/>
    <mergeCell ref="H32:K32"/>
    <mergeCell ref="E21:E29"/>
    <mergeCell ref="A21:A29"/>
    <mergeCell ref="B21:B29"/>
    <mergeCell ref="F21:F29"/>
    <mergeCell ref="G21:G29"/>
    <mergeCell ref="C21:C29"/>
    <mergeCell ref="D21:D29"/>
    <mergeCell ref="A18:G18"/>
    <mergeCell ref="H18:K18"/>
    <mergeCell ref="D19:E19"/>
    <mergeCell ref="F19:K19"/>
    <mergeCell ref="E7:E15"/>
    <mergeCell ref="F7:F15"/>
    <mergeCell ref="G7:G15"/>
    <mergeCell ref="A16:H16"/>
    <mergeCell ref="A7:A15"/>
    <mergeCell ref="B7:B15"/>
    <mergeCell ref="C7:C15"/>
    <mergeCell ref="D7:D15"/>
    <mergeCell ref="A1:B1"/>
    <mergeCell ref="D5:E5"/>
    <mergeCell ref="F5:K5"/>
    <mergeCell ref="A2:I2"/>
  </mergeCells>
  <printOptions/>
  <pageMargins left="0.3937007874015748" right="0.7" top="0.72" bottom="0.984251968503937" header="0.5118110236220472" footer="0.5118110236220472"/>
  <pageSetup horizontalDpi="600" verticalDpi="600" orientation="portrait" paperSize="9" scale="6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4">
      <selection activeCell="C17" sqref="C17"/>
    </sheetView>
  </sheetViews>
  <sheetFormatPr defaultColWidth="9.140625" defaultRowHeight="12.75"/>
  <cols>
    <col min="1" max="1" width="50.140625" style="0" customWidth="1"/>
    <col min="2" max="4" width="18.421875" style="0" customWidth="1"/>
    <col min="5" max="5" width="22.7109375" style="0" customWidth="1"/>
  </cols>
  <sheetData>
    <row r="1" spans="1:5" ht="12.75">
      <c r="A1" s="11" t="s">
        <v>535</v>
      </c>
      <c r="B1" s="12"/>
      <c r="C1" s="12"/>
      <c r="D1" s="46" t="s">
        <v>534</v>
      </c>
      <c r="E1">
        <v>843474</v>
      </c>
    </row>
    <row r="2" spans="1:5" ht="12.75">
      <c r="A2" s="11" t="s">
        <v>387</v>
      </c>
      <c r="B2" s="13"/>
      <c r="C2" s="13"/>
      <c r="D2" s="13"/>
      <c r="E2" s="48" t="s">
        <v>657</v>
      </c>
    </row>
    <row r="3" spans="1:5" ht="12.75">
      <c r="A3" s="11"/>
      <c r="B3" s="13"/>
      <c r="C3" s="13"/>
      <c r="D3" s="13"/>
      <c r="E3" s="13"/>
    </row>
    <row r="6" spans="1:5" ht="18">
      <c r="A6" s="14" t="s">
        <v>822</v>
      </c>
      <c r="B6" s="13"/>
      <c r="C6" s="13"/>
      <c r="D6" s="13"/>
      <c r="E6" s="13"/>
    </row>
    <row r="7" spans="1:5" ht="18">
      <c r="A7" s="15"/>
      <c r="B7" s="16"/>
      <c r="C7" s="16"/>
      <c r="D7" s="16"/>
      <c r="E7" s="16"/>
    </row>
    <row r="8" spans="1:5" ht="13.5" thickBot="1">
      <c r="A8" s="16"/>
      <c r="B8" s="17"/>
      <c r="C8" s="17"/>
      <c r="D8" s="17"/>
      <c r="E8" s="18" t="s">
        <v>544</v>
      </c>
    </row>
    <row r="9" spans="1:5" ht="39.75" customHeight="1" thickBot="1">
      <c r="A9" s="19"/>
      <c r="B9" s="173" t="s">
        <v>643</v>
      </c>
      <c r="C9" s="173" t="s">
        <v>658</v>
      </c>
      <c r="D9" s="174" t="s">
        <v>644</v>
      </c>
      <c r="E9" s="183" t="s">
        <v>645</v>
      </c>
    </row>
    <row r="10" spans="1:5" ht="17.25" customHeight="1" thickBot="1">
      <c r="A10" s="161" t="s">
        <v>638</v>
      </c>
      <c r="B10" s="166">
        <v>72270</v>
      </c>
      <c r="C10" s="167">
        <v>39206</v>
      </c>
      <c r="D10" s="175"/>
      <c r="E10" s="179">
        <f>B10-C10</f>
        <v>33064</v>
      </c>
    </row>
    <row r="11" spans="1:5" ht="17.25" customHeight="1">
      <c r="A11" s="160" t="s">
        <v>639</v>
      </c>
      <c r="B11" s="168">
        <f>SUM(B12:B16)</f>
        <v>427920.3</v>
      </c>
      <c r="C11" s="168">
        <f>SUM(C12:C16)</f>
        <v>1199969.05</v>
      </c>
      <c r="D11" s="184">
        <f>SUM(D12:D16)</f>
        <v>0</v>
      </c>
      <c r="E11" s="186">
        <f>SUM(E12:E16)</f>
        <v>-772048.75</v>
      </c>
    </row>
    <row r="12" spans="1:5" ht="17.25" customHeight="1">
      <c r="A12" s="160" t="s">
        <v>640</v>
      </c>
      <c r="B12" s="20"/>
      <c r="C12" s="21"/>
      <c r="D12" s="176"/>
      <c r="E12" s="180">
        <f aca="true" t="shared" si="0" ref="E12:E18">B12-C12</f>
        <v>0</v>
      </c>
    </row>
    <row r="13" spans="1:5" ht="17.25" customHeight="1">
      <c r="A13" s="160" t="s">
        <v>659</v>
      </c>
      <c r="B13" s="20"/>
      <c r="C13" s="21"/>
      <c r="D13" s="176"/>
      <c r="E13" s="180">
        <f t="shared" si="0"/>
        <v>0</v>
      </c>
    </row>
    <row r="14" spans="1:5" ht="17.25" customHeight="1">
      <c r="A14" s="160" t="s">
        <v>660</v>
      </c>
      <c r="B14" s="20">
        <v>57420</v>
      </c>
      <c r="C14" s="21"/>
      <c r="D14" s="176"/>
      <c r="E14" s="180">
        <f t="shared" si="0"/>
        <v>57420</v>
      </c>
    </row>
    <row r="15" spans="1:5" ht="17.25" customHeight="1">
      <c r="A15" s="160" t="s">
        <v>661</v>
      </c>
      <c r="B15" s="20">
        <v>119900</v>
      </c>
      <c r="C15" s="21">
        <v>504548</v>
      </c>
      <c r="D15" s="176"/>
      <c r="E15" s="180">
        <f t="shared" si="0"/>
        <v>-384648</v>
      </c>
    </row>
    <row r="16" spans="1:5" ht="17.25" customHeight="1" thickBot="1">
      <c r="A16" s="162" t="s">
        <v>662</v>
      </c>
      <c r="B16" s="163">
        <v>250600.3</v>
      </c>
      <c r="C16" s="164">
        <v>695421.05</v>
      </c>
      <c r="D16" s="177"/>
      <c r="E16" s="180">
        <f t="shared" si="0"/>
        <v>-444820.75000000006</v>
      </c>
    </row>
    <row r="17" spans="1:5" ht="17.25" customHeight="1" thickBot="1">
      <c r="A17" s="165" t="s">
        <v>641</v>
      </c>
      <c r="B17" s="169"/>
      <c r="C17" s="170"/>
      <c r="D17" s="178"/>
      <c r="E17" s="181">
        <f t="shared" si="0"/>
        <v>0</v>
      </c>
    </row>
    <row r="18" spans="1:5" ht="17.25" customHeight="1" thickBot="1" thickTop="1">
      <c r="A18" s="171" t="s">
        <v>642</v>
      </c>
      <c r="B18" s="172">
        <f>B10+B11+B17</f>
        <v>500190.3</v>
      </c>
      <c r="C18" s="172">
        <f>C10+C11+C17</f>
        <v>1239175.05</v>
      </c>
      <c r="D18" s="185">
        <f>D10+D11+D17</f>
        <v>0</v>
      </c>
      <c r="E18" s="182">
        <f t="shared" si="0"/>
        <v>-738984.75</v>
      </c>
    </row>
    <row r="19" ht="14.25" customHeight="1"/>
    <row r="20" ht="14.25" customHeight="1"/>
    <row r="21" ht="14.25" customHeight="1"/>
    <row r="24" spans="1:5" ht="18">
      <c r="A24" s="197" t="s">
        <v>823</v>
      </c>
      <c r="B24" s="13"/>
      <c r="C24" s="13"/>
      <c r="D24" s="13"/>
      <c r="E24" s="13"/>
    </row>
    <row r="26" ht="13.5" thickBot="1"/>
    <row r="27" spans="1:2" ht="17.25" customHeight="1" thickBot="1">
      <c r="A27" s="188" t="s">
        <v>656</v>
      </c>
      <c r="B27" s="189" t="s">
        <v>753</v>
      </c>
    </row>
    <row r="28" spans="1:2" ht="17.25" customHeight="1" thickBot="1">
      <c r="A28" s="190" t="s">
        <v>652</v>
      </c>
      <c r="B28" s="191">
        <v>17911</v>
      </c>
    </row>
    <row r="29" spans="1:2" ht="17.25" customHeight="1">
      <c r="A29" s="192" t="s">
        <v>653</v>
      </c>
      <c r="B29" s="193">
        <v>7</v>
      </c>
    </row>
    <row r="30" spans="1:2" ht="17.25" customHeight="1" thickBot="1">
      <c r="A30" s="194" t="s">
        <v>654</v>
      </c>
      <c r="B30" s="195"/>
    </row>
    <row r="33" spans="1:5" ht="12.75">
      <c r="A33" s="1169" t="s">
        <v>509</v>
      </c>
      <c r="B33" s="1170">
        <v>40589</v>
      </c>
      <c r="C33" s="1171"/>
      <c r="D33" s="1169" t="s">
        <v>510</v>
      </c>
      <c r="E33" s="595" t="s">
        <v>43</v>
      </c>
    </row>
    <row r="34" spans="1:5" ht="12.75">
      <c r="A34" s="1169" t="s">
        <v>577</v>
      </c>
      <c r="B34" s="1171" t="s">
        <v>41</v>
      </c>
      <c r="C34" s="1171"/>
      <c r="D34" s="10" t="s">
        <v>512</v>
      </c>
      <c r="E34" s="595" t="s">
        <v>45</v>
      </c>
    </row>
  </sheetData>
  <sheetProtection/>
  <printOptions/>
  <pageMargins left="0.75" right="0.75" top="1" bottom="1" header="0.4921259845" footer="0.4921259845"/>
  <pageSetup horizontalDpi="600" verticalDpi="600" orientation="portrait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43">
      <selection activeCell="M85" sqref="M85"/>
    </sheetView>
  </sheetViews>
  <sheetFormatPr defaultColWidth="9.140625" defaultRowHeight="12.75"/>
  <cols>
    <col min="1" max="1" width="20.421875" style="0" customWidth="1"/>
    <col min="2" max="2" width="21.57421875" style="0" customWidth="1"/>
    <col min="3" max="3" width="10.7109375" style="0" customWidth="1"/>
    <col min="7" max="7" width="15.140625" style="0" customWidth="1"/>
    <col min="8" max="8" width="7.28125" style="0" customWidth="1"/>
    <col min="9" max="9" width="12.57421875" style="0" customWidth="1"/>
    <col min="10" max="10" width="9.8515625" style="0" customWidth="1"/>
  </cols>
  <sheetData>
    <row r="1" spans="1:11" ht="12.75">
      <c r="A1" s="1268" t="s">
        <v>528</v>
      </c>
      <c r="B1" s="1269"/>
      <c r="C1" s="9"/>
      <c r="D1" s="9"/>
      <c r="E1" s="9"/>
      <c r="F1" s="9"/>
      <c r="J1" s="46" t="s">
        <v>534</v>
      </c>
      <c r="K1">
        <v>843474</v>
      </c>
    </row>
    <row r="2" spans="1:10" ht="12.75">
      <c r="A2" s="1268" t="s">
        <v>388</v>
      </c>
      <c r="B2" s="1268"/>
      <c r="C2" s="8" t="s">
        <v>52</v>
      </c>
      <c r="D2" s="8"/>
      <c r="E2" s="8"/>
      <c r="F2" s="8"/>
      <c r="J2" s="46" t="s">
        <v>824</v>
      </c>
    </row>
    <row r="3" spans="1:2" ht="12.75">
      <c r="A3" s="109"/>
      <c r="B3" s="10"/>
    </row>
    <row r="6" spans="1:10" ht="16.5" customHeight="1">
      <c r="A6" s="1487" t="s">
        <v>825</v>
      </c>
      <c r="B6" s="1487"/>
      <c r="C6" s="1487"/>
      <c r="D6" s="1487"/>
      <c r="E6" s="1487"/>
      <c r="F6" s="1487"/>
      <c r="G6" s="1487"/>
      <c r="H6" s="1487"/>
      <c r="I6" s="1487"/>
      <c r="J6" s="1487"/>
    </row>
    <row r="7" spans="1:8" ht="13.5" thickBot="1">
      <c r="A7" s="110"/>
      <c r="H7" s="111"/>
    </row>
    <row r="8" spans="1:12" ht="14.25">
      <c r="A8" s="1481" t="s">
        <v>611</v>
      </c>
      <c r="B8" s="1483" t="s">
        <v>612</v>
      </c>
      <c r="C8" s="113" t="s">
        <v>613</v>
      </c>
      <c r="D8" s="1485" t="s">
        <v>614</v>
      </c>
      <c r="E8" s="1486"/>
      <c r="F8" s="112" t="s">
        <v>615</v>
      </c>
      <c r="G8" s="114" t="s">
        <v>616</v>
      </c>
      <c r="H8" s="114" t="s">
        <v>617</v>
      </c>
      <c r="I8" s="115" t="s">
        <v>618</v>
      </c>
      <c r="J8" s="1488" t="s">
        <v>619</v>
      </c>
      <c r="L8" s="596"/>
    </row>
    <row r="9" spans="1:10" ht="13.5" thickBot="1">
      <c r="A9" s="1482"/>
      <c r="B9" s="1484"/>
      <c r="C9" s="117" t="s">
        <v>620</v>
      </c>
      <c r="D9" s="116" t="s">
        <v>621</v>
      </c>
      <c r="E9" s="118" t="s">
        <v>622</v>
      </c>
      <c r="F9" s="119" t="s">
        <v>623</v>
      </c>
      <c r="G9" s="118" t="s">
        <v>624</v>
      </c>
      <c r="H9" s="119" t="s">
        <v>625</v>
      </c>
      <c r="I9" s="119" t="s">
        <v>626</v>
      </c>
      <c r="J9" s="1489"/>
    </row>
    <row r="10" spans="1:10" ht="12.75">
      <c r="A10" s="1111" t="s">
        <v>389</v>
      </c>
      <c r="B10" s="1112" t="s">
        <v>390</v>
      </c>
      <c r="C10" s="1113">
        <v>240</v>
      </c>
      <c r="D10" s="1113">
        <v>197280</v>
      </c>
      <c r="E10" s="1114">
        <v>452100</v>
      </c>
      <c r="F10" s="1115" t="s">
        <v>391</v>
      </c>
      <c r="G10" s="1115" t="s">
        <v>392</v>
      </c>
      <c r="H10" s="1114">
        <v>822</v>
      </c>
      <c r="I10" s="1116" t="s">
        <v>393</v>
      </c>
      <c r="J10" s="1117"/>
    </row>
    <row r="11" spans="1:10" ht="12.75">
      <c r="A11" s="1118" t="s">
        <v>389</v>
      </c>
      <c r="B11" s="1119" t="s">
        <v>394</v>
      </c>
      <c r="C11" s="1120">
        <v>240</v>
      </c>
      <c r="D11" s="1120">
        <v>17772</v>
      </c>
      <c r="E11" s="1121">
        <v>40704</v>
      </c>
      <c r="F11" s="1122" t="s">
        <v>391</v>
      </c>
      <c r="G11" s="1122" t="s">
        <v>392</v>
      </c>
      <c r="H11" s="1121">
        <v>74</v>
      </c>
      <c r="I11" s="1123" t="s">
        <v>395</v>
      </c>
      <c r="J11" s="1124"/>
    </row>
    <row r="12" spans="1:10" ht="12.75">
      <c r="A12" s="1125" t="s">
        <v>389</v>
      </c>
      <c r="B12" s="1126" t="s">
        <v>396</v>
      </c>
      <c r="C12" s="1127">
        <v>1000</v>
      </c>
      <c r="D12" s="1127">
        <v>40000</v>
      </c>
      <c r="E12" s="1128">
        <v>63024</v>
      </c>
      <c r="F12" s="1129" t="s">
        <v>397</v>
      </c>
      <c r="G12" s="1129" t="s">
        <v>392</v>
      </c>
      <c r="H12" s="1128">
        <v>20</v>
      </c>
      <c r="I12" s="1116" t="s">
        <v>398</v>
      </c>
      <c r="J12" s="1117"/>
    </row>
    <row r="13" spans="1:10" ht="12.75">
      <c r="A13" s="1125" t="s">
        <v>389</v>
      </c>
      <c r="B13" s="1126" t="s">
        <v>399</v>
      </c>
      <c r="C13" s="1127"/>
      <c r="D13" s="1127">
        <v>20000</v>
      </c>
      <c r="E13" s="1128">
        <v>0</v>
      </c>
      <c r="F13" s="1129" t="s">
        <v>397</v>
      </c>
      <c r="G13" s="1129" t="s">
        <v>392</v>
      </c>
      <c r="H13" s="1128">
        <v>10</v>
      </c>
      <c r="I13" s="1116" t="s">
        <v>398</v>
      </c>
      <c r="J13" s="1117"/>
    </row>
    <row r="14" spans="1:10" ht="12.75">
      <c r="A14" s="1134" t="s">
        <v>389</v>
      </c>
      <c r="B14" s="1139" t="s">
        <v>410</v>
      </c>
      <c r="C14" s="1135"/>
      <c r="D14" s="1135">
        <v>500</v>
      </c>
      <c r="E14" s="1136">
        <v>0</v>
      </c>
      <c r="F14" s="1137"/>
      <c r="G14" s="1137" t="s">
        <v>392</v>
      </c>
      <c r="H14" s="1136"/>
      <c r="I14" s="1138" t="s">
        <v>411</v>
      </c>
      <c r="J14" s="1117"/>
    </row>
    <row r="15" spans="1:10" ht="12.75">
      <c r="A15" s="127" t="s">
        <v>389</v>
      </c>
      <c r="B15" s="128" t="s">
        <v>390</v>
      </c>
      <c r="C15" s="129"/>
      <c r="D15" s="130">
        <v>2500</v>
      </c>
      <c r="E15" s="131"/>
      <c r="F15" s="132"/>
      <c r="G15" s="1140" t="s">
        <v>392</v>
      </c>
      <c r="H15" s="131"/>
      <c r="I15" s="598" t="s">
        <v>406</v>
      </c>
      <c r="J15" s="1117"/>
    </row>
    <row r="16" spans="1:10" ht="12.75">
      <c r="A16" s="127" t="s">
        <v>389</v>
      </c>
      <c r="B16" s="128" t="s">
        <v>408</v>
      </c>
      <c r="C16" s="129"/>
      <c r="D16" s="130">
        <v>2500</v>
      </c>
      <c r="E16" s="131"/>
      <c r="F16" s="132"/>
      <c r="G16" s="1140" t="s">
        <v>392</v>
      </c>
      <c r="H16" s="131"/>
      <c r="I16" s="598" t="s">
        <v>407</v>
      </c>
      <c r="J16" s="1117"/>
    </row>
    <row r="17" spans="1:10" ht="12.75">
      <c r="A17" s="127" t="s">
        <v>389</v>
      </c>
      <c r="B17" s="128" t="s">
        <v>409</v>
      </c>
      <c r="C17" s="129"/>
      <c r="D17" s="130">
        <v>2500</v>
      </c>
      <c r="E17" s="131"/>
      <c r="F17" s="132"/>
      <c r="G17" s="1140" t="s">
        <v>392</v>
      </c>
      <c r="H17" s="131"/>
      <c r="I17" s="598" t="s">
        <v>407</v>
      </c>
      <c r="J17" s="1117"/>
    </row>
    <row r="18" spans="1:10" ht="12.75">
      <c r="A18" s="1125" t="s">
        <v>389</v>
      </c>
      <c r="B18" s="1126" t="s">
        <v>400</v>
      </c>
      <c r="C18" s="1127">
        <v>50</v>
      </c>
      <c r="D18" s="1127">
        <v>1790</v>
      </c>
      <c r="E18" s="1128">
        <v>5020</v>
      </c>
      <c r="F18" s="1129" t="s">
        <v>401</v>
      </c>
      <c r="G18" s="1129" t="s">
        <v>392</v>
      </c>
      <c r="H18" s="1128">
        <v>43</v>
      </c>
      <c r="I18" s="1116" t="s">
        <v>398</v>
      </c>
      <c r="J18" s="1117"/>
    </row>
    <row r="19" spans="1:10" ht="12.75">
      <c r="A19" s="1125" t="s">
        <v>389</v>
      </c>
      <c r="B19" s="1130" t="s">
        <v>402</v>
      </c>
      <c r="C19" s="1131"/>
      <c r="D19" s="1131"/>
      <c r="E19" s="1132">
        <v>5750</v>
      </c>
      <c r="F19" s="1133" t="s">
        <v>403</v>
      </c>
      <c r="G19" s="1133" t="s">
        <v>404</v>
      </c>
      <c r="H19" s="1132"/>
      <c r="I19" s="1116" t="s">
        <v>405</v>
      </c>
      <c r="J19" s="1117"/>
    </row>
    <row r="20" spans="1:10" ht="12.75">
      <c r="A20" s="1182" t="s">
        <v>389</v>
      </c>
      <c r="B20" s="1183" t="s">
        <v>483</v>
      </c>
      <c r="C20" s="1184">
        <v>310</v>
      </c>
      <c r="D20" s="1184">
        <v>38900</v>
      </c>
      <c r="E20" s="1185">
        <v>218010</v>
      </c>
      <c r="F20" s="1186" t="s">
        <v>405</v>
      </c>
      <c r="G20" s="1186" t="s">
        <v>484</v>
      </c>
      <c r="H20" s="1187">
        <v>1205</v>
      </c>
      <c r="I20" s="1186" t="s">
        <v>485</v>
      </c>
      <c r="J20" s="1188"/>
    </row>
    <row r="21" spans="1:10" ht="12.75">
      <c r="A21" s="1182" t="s">
        <v>389</v>
      </c>
      <c r="B21" s="1183" t="s">
        <v>486</v>
      </c>
      <c r="C21" s="1184">
        <v>100</v>
      </c>
      <c r="D21" s="1184">
        <v>0</v>
      </c>
      <c r="E21" s="1185">
        <v>10100</v>
      </c>
      <c r="F21" s="1186" t="s">
        <v>405</v>
      </c>
      <c r="G21" s="1186" t="s">
        <v>484</v>
      </c>
      <c r="H21" s="1186">
        <v>600</v>
      </c>
      <c r="I21" s="1186" t="s">
        <v>485</v>
      </c>
      <c r="J21" s="1188"/>
    </row>
    <row r="22" spans="1:10" ht="12.75">
      <c r="A22" s="1182" t="s">
        <v>389</v>
      </c>
      <c r="B22" s="1183" t="s">
        <v>487</v>
      </c>
      <c r="C22" s="1184">
        <v>260</v>
      </c>
      <c r="D22" s="1184"/>
      <c r="E22" s="1185">
        <v>11310</v>
      </c>
      <c r="F22" s="1186" t="s">
        <v>405</v>
      </c>
      <c r="G22" s="1186" t="s">
        <v>484</v>
      </c>
      <c r="H22" s="1186">
        <v>1205</v>
      </c>
      <c r="I22" s="1186" t="s">
        <v>485</v>
      </c>
      <c r="J22" s="1188"/>
    </row>
    <row r="23" spans="1:10" ht="12.75">
      <c r="A23" s="1182" t="s">
        <v>389</v>
      </c>
      <c r="B23" s="1183" t="s">
        <v>488</v>
      </c>
      <c r="C23" s="1184">
        <v>410</v>
      </c>
      <c r="D23" s="1184">
        <v>6800</v>
      </c>
      <c r="E23" s="1185">
        <v>48960</v>
      </c>
      <c r="F23" s="1186" t="s">
        <v>405</v>
      </c>
      <c r="G23" s="1186" t="s">
        <v>484</v>
      </c>
      <c r="H23" s="1186">
        <v>1205</v>
      </c>
      <c r="I23" s="1186" t="s">
        <v>485</v>
      </c>
      <c r="J23" s="1188"/>
    </row>
    <row r="24" spans="1:10" ht="12.75">
      <c r="A24" s="1182" t="s">
        <v>389</v>
      </c>
      <c r="B24" s="1183" t="s">
        <v>461</v>
      </c>
      <c r="C24" s="1184">
        <v>410</v>
      </c>
      <c r="D24" s="1184">
        <v>1500</v>
      </c>
      <c r="E24" s="1185">
        <v>10800</v>
      </c>
      <c r="F24" s="1186" t="s">
        <v>405</v>
      </c>
      <c r="G24" s="1186" t="s">
        <v>484</v>
      </c>
      <c r="H24" s="1186">
        <v>1205</v>
      </c>
      <c r="I24" s="1186" t="s">
        <v>485</v>
      </c>
      <c r="J24" s="1188"/>
    </row>
    <row r="25" spans="1:10" ht="12.75">
      <c r="A25" s="1182" t="s">
        <v>389</v>
      </c>
      <c r="B25" s="1183" t="s">
        <v>489</v>
      </c>
      <c r="C25" s="1184">
        <v>410</v>
      </c>
      <c r="D25" s="1184">
        <v>10150</v>
      </c>
      <c r="E25" s="1185">
        <v>73080</v>
      </c>
      <c r="F25" s="1186" t="s">
        <v>405</v>
      </c>
      <c r="G25" s="1186" t="s">
        <v>484</v>
      </c>
      <c r="H25" s="1186">
        <v>1205</v>
      </c>
      <c r="I25" s="1186" t="s">
        <v>485</v>
      </c>
      <c r="J25" s="1188"/>
    </row>
    <row r="26" spans="1:10" ht="12.75">
      <c r="A26" s="1182" t="s">
        <v>389</v>
      </c>
      <c r="B26" s="1183" t="s">
        <v>490</v>
      </c>
      <c r="C26" s="1184">
        <v>410</v>
      </c>
      <c r="D26" s="1184">
        <v>1350</v>
      </c>
      <c r="E26" s="1185">
        <v>9720</v>
      </c>
      <c r="F26" s="1186" t="s">
        <v>405</v>
      </c>
      <c r="G26" s="1186" t="s">
        <v>484</v>
      </c>
      <c r="H26" s="1186">
        <v>1205</v>
      </c>
      <c r="I26" s="1186" t="s">
        <v>485</v>
      </c>
      <c r="J26" s="1188"/>
    </row>
    <row r="27" spans="1:10" ht="12.75">
      <c r="A27" s="1182" t="s">
        <v>389</v>
      </c>
      <c r="B27" s="1183" t="s">
        <v>491</v>
      </c>
      <c r="C27" s="1184">
        <v>410</v>
      </c>
      <c r="D27" s="1184">
        <v>7640</v>
      </c>
      <c r="E27" s="1184">
        <v>58025</v>
      </c>
      <c r="F27" s="1187" t="s">
        <v>405</v>
      </c>
      <c r="G27" s="1187" t="s">
        <v>484</v>
      </c>
      <c r="H27" s="1187">
        <v>1205</v>
      </c>
      <c r="I27" s="1187" t="s">
        <v>485</v>
      </c>
      <c r="J27" s="1188"/>
    </row>
    <row r="28" spans="1:10" ht="12.75">
      <c r="A28" s="1182" t="s">
        <v>389</v>
      </c>
      <c r="B28" s="128" t="s">
        <v>462</v>
      </c>
      <c r="C28" s="129"/>
      <c r="D28" s="130">
        <v>4100</v>
      </c>
      <c r="E28" s="131">
        <v>1600</v>
      </c>
      <c r="F28" s="132"/>
      <c r="G28" s="598" t="s">
        <v>463</v>
      </c>
      <c r="H28" s="131">
        <v>30</v>
      </c>
      <c r="I28" s="598" t="s">
        <v>464</v>
      </c>
      <c r="J28" s="1188"/>
    </row>
    <row r="29" spans="1:10" ht="12.75">
      <c r="A29" s="1195" t="s">
        <v>389</v>
      </c>
      <c r="B29" s="135" t="s">
        <v>465</v>
      </c>
      <c r="C29" s="1243"/>
      <c r="D29" s="137">
        <v>400</v>
      </c>
      <c r="E29" s="138">
        <v>4600</v>
      </c>
      <c r="F29" s="139"/>
      <c r="G29" s="599" t="s">
        <v>463</v>
      </c>
      <c r="H29" s="138">
        <v>30</v>
      </c>
      <c r="I29" s="599" t="s">
        <v>466</v>
      </c>
      <c r="J29" s="140"/>
    </row>
    <row r="30" spans="1:10" ht="12.75">
      <c r="A30" s="1182" t="s">
        <v>389</v>
      </c>
      <c r="B30" s="128" t="s">
        <v>900</v>
      </c>
      <c r="C30" s="128"/>
      <c r="D30" s="130">
        <v>1040</v>
      </c>
      <c r="E30" s="131"/>
      <c r="F30" s="132"/>
      <c r="G30" s="598" t="s">
        <v>463</v>
      </c>
      <c r="H30" s="131"/>
      <c r="I30" s="598" t="s">
        <v>901</v>
      </c>
      <c r="J30" s="133"/>
    </row>
    <row r="31" spans="1:10" ht="13.5" thickBot="1">
      <c r="A31" s="1236" t="s">
        <v>389</v>
      </c>
      <c r="B31" s="1237" t="s">
        <v>410</v>
      </c>
      <c r="C31" s="519"/>
      <c r="D31" s="1238">
        <v>1833</v>
      </c>
      <c r="E31" s="1239">
        <v>0</v>
      </c>
      <c r="F31" s="1240"/>
      <c r="G31" s="1241" t="s">
        <v>463</v>
      </c>
      <c r="H31" s="1239"/>
      <c r="I31" s="1241" t="s">
        <v>902</v>
      </c>
      <c r="J31" s="1242"/>
    </row>
    <row r="32" spans="1:10" ht="14.25" thickBot="1" thickTop="1">
      <c r="A32" s="141" t="s">
        <v>627</v>
      </c>
      <c r="B32" s="142"/>
      <c r="C32" s="143" t="s">
        <v>571</v>
      </c>
      <c r="D32" s="144">
        <f>SUM(D10:D31)</f>
        <v>358555</v>
      </c>
      <c r="E32" s="144">
        <f>SUM(E10:E29)</f>
        <v>1012803</v>
      </c>
      <c r="F32" s="142"/>
      <c r="G32" s="142"/>
      <c r="H32" s="145"/>
      <c r="I32" s="142"/>
      <c r="J32" s="146"/>
    </row>
    <row r="35" spans="1:10" ht="15">
      <c r="A35" s="1487" t="s">
        <v>826</v>
      </c>
      <c r="B35" s="1487"/>
      <c r="C35" s="1487"/>
      <c r="D35" s="1487"/>
      <c r="E35" s="1487"/>
      <c r="F35" s="1487"/>
      <c r="G35" s="1487"/>
      <c r="H35" s="1487"/>
      <c r="I35" s="1487"/>
      <c r="J35" s="1487"/>
    </row>
    <row r="36" spans="1:10" ht="13.5" thickBot="1">
      <c r="A36" s="147"/>
      <c r="B36" s="147"/>
      <c r="C36" s="148"/>
      <c r="D36" s="148"/>
      <c r="E36" s="148"/>
      <c r="F36" s="147"/>
      <c r="G36" s="147"/>
      <c r="H36" s="148"/>
      <c r="I36" s="147"/>
      <c r="J36" s="147"/>
    </row>
    <row r="37" spans="1:10" ht="12.75">
      <c r="A37" s="1481" t="s">
        <v>611</v>
      </c>
      <c r="B37" s="1483" t="s">
        <v>612</v>
      </c>
      <c r="C37" s="113" t="s">
        <v>613</v>
      </c>
      <c r="D37" s="1485" t="s">
        <v>614</v>
      </c>
      <c r="E37" s="1486"/>
      <c r="F37" s="112" t="s">
        <v>615</v>
      </c>
      <c r="G37" s="114" t="s">
        <v>616</v>
      </c>
      <c r="H37" s="114" t="s">
        <v>617</v>
      </c>
      <c r="I37" s="115" t="s">
        <v>618</v>
      </c>
      <c r="J37" s="1488" t="s">
        <v>619</v>
      </c>
    </row>
    <row r="38" spans="1:10" ht="13.5" thickBot="1">
      <c r="A38" s="1482"/>
      <c r="B38" s="1484"/>
      <c r="C38" s="117" t="s">
        <v>620</v>
      </c>
      <c r="D38" s="116" t="s">
        <v>621</v>
      </c>
      <c r="E38" s="118" t="s">
        <v>622</v>
      </c>
      <c r="F38" s="119" t="s">
        <v>623</v>
      </c>
      <c r="G38" s="118" t="s">
        <v>624</v>
      </c>
      <c r="H38" s="119" t="s">
        <v>625</v>
      </c>
      <c r="I38" s="119" t="s">
        <v>626</v>
      </c>
      <c r="J38" s="1489"/>
    </row>
    <row r="39" spans="1:10" ht="12.75">
      <c r="A39" s="1189" t="s">
        <v>492</v>
      </c>
      <c r="B39" s="1190" t="s">
        <v>493</v>
      </c>
      <c r="C39" s="1191">
        <v>14792</v>
      </c>
      <c r="D39" s="1191"/>
      <c r="E39" s="1192">
        <v>177495</v>
      </c>
      <c r="F39" s="1193" t="s">
        <v>494</v>
      </c>
      <c r="G39" s="1193" t="s">
        <v>495</v>
      </c>
      <c r="H39" s="1192">
        <v>6</v>
      </c>
      <c r="I39" s="1193" t="s">
        <v>496</v>
      </c>
      <c r="J39" s="1194" t="s">
        <v>497</v>
      </c>
    </row>
    <row r="40" spans="1:10" ht="12.75">
      <c r="A40" s="1182" t="s">
        <v>498</v>
      </c>
      <c r="B40" s="1187"/>
      <c r="C40" s="1184"/>
      <c r="D40" s="1184"/>
      <c r="E40" s="1185"/>
      <c r="F40" s="1186"/>
      <c r="G40" s="1186" t="s">
        <v>499</v>
      </c>
      <c r="H40" s="1185">
        <v>34</v>
      </c>
      <c r="I40" s="1186" t="s">
        <v>500</v>
      </c>
      <c r="J40" s="1188"/>
    </row>
    <row r="41" spans="1:10" ht="12.75">
      <c r="A41" s="127"/>
      <c r="B41" s="128"/>
      <c r="C41" s="129"/>
      <c r="D41" s="130"/>
      <c r="E41" s="131"/>
      <c r="F41" s="132"/>
      <c r="G41" s="598"/>
      <c r="H41" s="131"/>
      <c r="I41" s="598"/>
      <c r="J41" s="133"/>
    </row>
    <row r="42" spans="1:10" ht="13.5" thickBot="1">
      <c r="A42" s="134"/>
      <c r="B42" s="135"/>
      <c r="C42" s="136"/>
      <c r="D42" s="137"/>
      <c r="E42" s="138"/>
      <c r="F42" s="139"/>
      <c r="G42" s="599"/>
      <c r="H42" s="138"/>
      <c r="I42" s="599"/>
      <c r="J42" s="140"/>
    </row>
    <row r="43" spans="1:10" ht="14.25" thickBot="1" thickTop="1">
      <c r="A43" s="141" t="s">
        <v>627</v>
      </c>
      <c r="B43" s="142"/>
      <c r="C43" s="143" t="s">
        <v>571</v>
      </c>
      <c r="D43" s="144">
        <f>SUM(D39:D42)</f>
        <v>0</v>
      </c>
      <c r="E43" s="144">
        <f>SUM(E39:E42)</f>
        <v>177495</v>
      </c>
      <c r="F43" s="142"/>
      <c r="G43" s="142"/>
      <c r="H43" s="145"/>
      <c r="I43" s="142"/>
      <c r="J43" s="146"/>
    </row>
    <row r="44" spans="1:10" ht="12.75">
      <c r="A44" s="147"/>
      <c r="B44" s="147"/>
      <c r="C44" s="148"/>
      <c r="D44" s="148"/>
      <c r="E44" s="148"/>
      <c r="F44" s="147"/>
      <c r="G44" s="147"/>
      <c r="H44" s="148"/>
      <c r="I44" s="147"/>
      <c r="J44" s="147"/>
    </row>
    <row r="45" spans="1:10" ht="13.5" thickBot="1">
      <c r="A45" s="147"/>
      <c r="B45" s="147"/>
      <c r="C45" s="148"/>
      <c r="D45" s="148"/>
      <c r="E45" s="148"/>
      <c r="F45" s="147"/>
      <c r="G45" s="147"/>
      <c r="H45" s="147"/>
      <c r="I45" s="147"/>
      <c r="J45" s="147"/>
    </row>
    <row r="46" spans="1:10" ht="13.5" thickBot="1">
      <c r="A46" s="149" t="s">
        <v>827</v>
      </c>
      <c r="B46" s="150"/>
      <c r="C46" s="151"/>
      <c r="D46" s="152">
        <f>D32+D43</f>
        <v>358555</v>
      </c>
      <c r="E46" s="152">
        <f>E32+E43</f>
        <v>1190298</v>
      </c>
      <c r="F46" s="153"/>
      <c r="G46" s="153"/>
      <c r="H46" s="147"/>
      <c r="I46" s="147"/>
      <c r="J46" s="147"/>
    </row>
    <row r="47" spans="4:5" ht="12.75">
      <c r="D47" s="600" t="s">
        <v>828</v>
      </c>
      <c r="E47" s="154"/>
    </row>
    <row r="48" spans="1:2" ht="12.75">
      <c r="A48" s="155" t="s">
        <v>509</v>
      </c>
      <c r="B48" s="1244">
        <v>40592</v>
      </c>
    </row>
    <row r="49" spans="1:7" ht="12.75">
      <c r="A49" s="155" t="s">
        <v>628</v>
      </c>
      <c r="B49" t="s">
        <v>41</v>
      </c>
      <c r="F49" s="155" t="s">
        <v>510</v>
      </c>
      <c r="G49" t="s">
        <v>43</v>
      </c>
    </row>
    <row r="50" spans="2:7" ht="12.75">
      <c r="B50" s="156" t="s">
        <v>177</v>
      </c>
      <c r="G50" t="s">
        <v>45</v>
      </c>
    </row>
    <row r="55" spans="1:10" ht="15">
      <c r="A55" s="1487" t="s">
        <v>829</v>
      </c>
      <c r="B55" s="1487"/>
      <c r="C55" s="1487"/>
      <c r="D55" s="1487"/>
      <c r="E55" s="1487"/>
      <c r="F55" s="1487"/>
      <c r="G55" s="1487"/>
      <c r="H55" s="1487"/>
      <c r="I55" s="1487"/>
      <c r="J55" s="1487"/>
    </row>
    <row r="56" spans="1:8" ht="13.5" thickBot="1">
      <c r="A56" s="110"/>
      <c r="H56" s="111"/>
    </row>
    <row r="57" spans="1:10" ht="12.75">
      <c r="A57" s="1481" t="s">
        <v>611</v>
      </c>
      <c r="B57" s="1483" t="s">
        <v>612</v>
      </c>
      <c r="C57" s="113" t="s">
        <v>613</v>
      </c>
      <c r="D57" s="1485" t="s">
        <v>629</v>
      </c>
      <c r="E57" s="1486"/>
      <c r="F57" s="112" t="s">
        <v>615</v>
      </c>
      <c r="G57" s="114" t="s">
        <v>616</v>
      </c>
      <c r="H57" s="114" t="s">
        <v>617</v>
      </c>
      <c r="I57" s="115" t="s">
        <v>618</v>
      </c>
      <c r="J57" s="1488" t="s">
        <v>619</v>
      </c>
    </row>
    <row r="58" spans="1:10" ht="13.5" thickBot="1">
      <c r="A58" s="1482"/>
      <c r="B58" s="1484"/>
      <c r="C58" s="117" t="s">
        <v>620</v>
      </c>
      <c r="D58" s="116" t="s">
        <v>621</v>
      </c>
      <c r="E58" s="118" t="s">
        <v>622</v>
      </c>
      <c r="F58" s="119" t="s">
        <v>623</v>
      </c>
      <c r="G58" s="118" t="s">
        <v>624</v>
      </c>
      <c r="H58" s="119" t="s">
        <v>625</v>
      </c>
      <c r="I58" s="119" t="s">
        <v>626</v>
      </c>
      <c r="J58" s="1489"/>
    </row>
    <row r="59" spans="1:10" ht="12.75">
      <c r="A59" s="120"/>
      <c r="B59" s="121"/>
      <c r="C59" s="122"/>
      <c r="D59" s="123"/>
      <c r="E59" s="124"/>
      <c r="F59" s="125"/>
      <c r="G59" s="597"/>
      <c r="H59" s="124"/>
      <c r="I59" s="597"/>
      <c r="J59" s="126"/>
    </row>
    <row r="60" spans="1:10" ht="12.75">
      <c r="A60" s="127"/>
      <c r="B60" s="128"/>
      <c r="C60" s="129"/>
      <c r="D60" s="130"/>
      <c r="E60" s="131"/>
      <c r="F60" s="132"/>
      <c r="G60" s="598"/>
      <c r="H60" s="131"/>
      <c r="I60" s="598"/>
      <c r="J60" s="133"/>
    </row>
    <row r="61" spans="1:10" ht="13.5" thickBot="1">
      <c r="A61" s="134"/>
      <c r="B61" s="135"/>
      <c r="C61" s="136"/>
      <c r="D61" s="137"/>
      <c r="E61" s="138"/>
      <c r="F61" s="139"/>
      <c r="G61" s="599"/>
      <c r="H61" s="138"/>
      <c r="I61" s="599"/>
      <c r="J61" s="140"/>
    </row>
    <row r="62" spans="1:10" ht="14.25" thickBot="1" thickTop="1">
      <c r="A62" s="141" t="s">
        <v>627</v>
      </c>
      <c r="B62" s="142"/>
      <c r="C62" s="143" t="s">
        <v>571</v>
      </c>
      <c r="D62" s="144">
        <f>SUM(D59:D61)</f>
        <v>0</v>
      </c>
      <c r="E62" s="144">
        <f>SUM(E59:E61)</f>
        <v>0</v>
      </c>
      <c r="F62" s="142"/>
      <c r="G62" s="142"/>
      <c r="H62" s="145"/>
      <c r="I62" s="142"/>
      <c r="J62" s="146"/>
    </row>
    <row r="65" spans="1:10" ht="15">
      <c r="A65" s="1487" t="s">
        <v>830</v>
      </c>
      <c r="B65" s="1487"/>
      <c r="C65" s="1487"/>
      <c r="D65" s="1487"/>
      <c r="E65" s="1487"/>
      <c r="F65" s="1487"/>
      <c r="G65" s="1487"/>
      <c r="H65" s="1487"/>
      <c r="I65" s="1487"/>
      <c r="J65" s="1487"/>
    </row>
    <row r="66" spans="1:10" ht="13.5" thickBot="1">
      <c r="A66" s="147"/>
      <c r="B66" s="147"/>
      <c r="C66" s="148"/>
      <c r="D66" s="148"/>
      <c r="E66" s="148"/>
      <c r="F66" s="147"/>
      <c r="G66" s="147"/>
      <c r="H66" s="148"/>
      <c r="I66" s="147"/>
      <c r="J66" s="147"/>
    </row>
    <row r="67" spans="1:10" ht="12.75">
      <c r="A67" s="1481" t="s">
        <v>611</v>
      </c>
      <c r="B67" s="1483" t="s">
        <v>612</v>
      </c>
      <c r="C67" s="113" t="s">
        <v>613</v>
      </c>
      <c r="D67" s="1485" t="s">
        <v>629</v>
      </c>
      <c r="E67" s="1486"/>
      <c r="F67" s="112" t="s">
        <v>615</v>
      </c>
      <c r="G67" s="114" t="s">
        <v>616</v>
      </c>
      <c r="H67" s="114" t="s">
        <v>617</v>
      </c>
      <c r="I67" s="115" t="s">
        <v>618</v>
      </c>
      <c r="J67" s="1488" t="s">
        <v>619</v>
      </c>
    </row>
    <row r="68" spans="1:10" ht="13.5" thickBot="1">
      <c r="A68" s="1482"/>
      <c r="B68" s="1484"/>
      <c r="C68" s="117" t="s">
        <v>620</v>
      </c>
      <c r="D68" s="116" t="s">
        <v>621</v>
      </c>
      <c r="E68" s="118" t="s">
        <v>622</v>
      </c>
      <c r="F68" s="119" t="s">
        <v>623</v>
      </c>
      <c r="G68" s="118" t="s">
        <v>624</v>
      </c>
      <c r="H68" s="119" t="s">
        <v>625</v>
      </c>
      <c r="I68" s="119" t="s">
        <v>626</v>
      </c>
      <c r="J68" s="1489"/>
    </row>
    <row r="69" spans="1:10" ht="12.75">
      <c r="A69" s="1195"/>
      <c r="B69" s="1196"/>
      <c r="C69" s="1197"/>
      <c r="D69" s="1197"/>
      <c r="E69" s="1198"/>
      <c r="F69" s="1199"/>
      <c r="G69" s="1199"/>
      <c r="H69" s="1198"/>
      <c r="I69" s="1199"/>
      <c r="J69" s="1200"/>
    </row>
    <row r="70" spans="1:10" ht="12.75">
      <c r="A70" s="127"/>
      <c r="B70" s="128"/>
      <c r="C70" s="129"/>
      <c r="D70" s="130"/>
      <c r="E70" s="131"/>
      <c r="F70" s="132"/>
      <c r="G70" s="598"/>
      <c r="H70" s="131"/>
      <c r="I70" s="598"/>
      <c r="J70" s="133"/>
    </row>
    <row r="71" spans="1:10" ht="13.5" thickBot="1">
      <c r="A71" s="134"/>
      <c r="B71" s="135"/>
      <c r="C71" s="136"/>
      <c r="D71" s="137"/>
      <c r="E71" s="138"/>
      <c r="F71" s="139"/>
      <c r="G71" s="599"/>
      <c r="H71" s="138"/>
      <c r="I71" s="599"/>
      <c r="J71" s="140"/>
    </row>
    <row r="72" spans="1:10" ht="14.25" thickBot="1" thickTop="1">
      <c r="A72" s="141" t="s">
        <v>627</v>
      </c>
      <c r="B72" s="142"/>
      <c r="C72" s="143" t="s">
        <v>571</v>
      </c>
      <c r="D72" s="144">
        <f>SUM(D69:D71)</f>
        <v>0</v>
      </c>
      <c r="E72" s="144">
        <f>SUM(E69:E71)</f>
        <v>0</v>
      </c>
      <c r="F72" s="142"/>
      <c r="G72" s="142"/>
      <c r="H72" s="145"/>
      <c r="I72" s="142"/>
      <c r="J72" s="146"/>
    </row>
    <row r="73" spans="1:10" ht="12.75">
      <c r="A73" s="147"/>
      <c r="B73" s="147"/>
      <c r="C73" s="148"/>
      <c r="D73" s="148"/>
      <c r="E73" s="148"/>
      <c r="F73" s="147"/>
      <c r="G73" s="147"/>
      <c r="H73" s="148"/>
      <c r="I73" s="147"/>
      <c r="J73" s="147"/>
    </row>
    <row r="74" spans="1:10" ht="13.5" thickBot="1">
      <c r="A74" s="147"/>
      <c r="B74" s="147"/>
      <c r="C74" s="148"/>
      <c r="D74" s="148"/>
      <c r="E74" s="148"/>
      <c r="F74" s="147"/>
      <c r="G74" s="147"/>
      <c r="H74" s="147"/>
      <c r="I74" s="147"/>
      <c r="J74" s="147"/>
    </row>
    <row r="75" spans="1:10" ht="13.5" thickBot="1">
      <c r="A75" s="149" t="s">
        <v>831</v>
      </c>
      <c r="B75" s="150"/>
      <c r="C75" s="151"/>
      <c r="D75" s="152">
        <f>D62+D72</f>
        <v>0</v>
      </c>
      <c r="E75" s="152">
        <f>E62+E72</f>
        <v>0</v>
      </c>
      <c r="F75" s="153"/>
      <c r="G75" s="153"/>
      <c r="H75" s="147"/>
      <c r="I75" s="147"/>
      <c r="J75" s="147"/>
    </row>
    <row r="76" spans="4:5" ht="12.75">
      <c r="D76" s="9" t="s">
        <v>832</v>
      </c>
      <c r="E76" s="154"/>
    </row>
    <row r="77" spans="1:2" ht="12.75">
      <c r="A77" s="155" t="s">
        <v>509</v>
      </c>
      <c r="B77" s="1244">
        <v>40592</v>
      </c>
    </row>
    <row r="78" spans="1:7" ht="12.75">
      <c r="A78" s="155" t="s">
        <v>628</v>
      </c>
      <c r="B78" t="s">
        <v>41</v>
      </c>
      <c r="F78" s="155" t="s">
        <v>510</v>
      </c>
      <c r="G78" t="s">
        <v>43</v>
      </c>
    </row>
    <row r="79" spans="2:7" ht="12.75">
      <c r="B79" s="156" t="s">
        <v>177</v>
      </c>
      <c r="G79" t="s">
        <v>45</v>
      </c>
    </row>
  </sheetData>
  <sheetProtection/>
  <mergeCells count="22">
    <mergeCell ref="A65:J65"/>
    <mergeCell ref="A8:A9"/>
    <mergeCell ref="B8:B9"/>
    <mergeCell ref="J37:J38"/>
    <mergeCell ref="A55:J55"/>
    <mergeCell ref="A35:J35"/>
    <mergeCell ref="A37:A38"/>
    <mergeCell ref="B37:B38"/>
    <mergeCell ref="D37:E37"/>
    <mergeCell ref="J57:J58"/>
    <mergeCell ref="A67:A68"/>
    <mergeCell ref="B67:B68"/>
    <mergeCell ref="D67:E67"/>
    <mergeCell ref="J67:J68"/>
    <mergeCell ref="A1:B1"/>
    <mergeCell ref="A57:A58"/>
    <mergeCell ref="B57:B58"/>
    <mergeCell ref="D57:E57"/>
    <mergeCell ref="A2:B2"/>
    <mergeCell ref="A6:J6"/>
    <mergeCell ref="D8:E8"/>
    <mergeCell ref="J8:J9"/>
  </mergeCells>
  <printOptions/>
  <pageMargins left="0.75" right="0.75" top="1" bottom="1" header="0.4921259845" footer="0.4921259845"/>
  <pageSetup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103"/>
  <sheetViews>
    <sheetView zoomScalePageLayoutView="0" workbookViewId="0" topLeftCell="A67">
      <selection activeCell="E112" sqref="E112"/>
    </sheetView>
  </sheetViews>
  <sheetFormatPr defaultColWidth="9.140625" defaultRowHeight="12.75"/>
  <cols>
    <col min="1" max="1" width="4.00390625" style="593" customWidth="1"/>
    <col min="2" max="2" width="12.140625" style="593" customWidth="1"/>
    <col min="3" max="3" width="22.00390625" style="593" customWidth="1"/>
    <col min="4" max="4" width="27.00390625" style="593" customWidth="1"/>
    <col min="5" max="5" width="14.140625" style="593" customWidth="1"/>
    <col min="6" max="7" width="9.140625" style="593" customWidth="1"/>
    <col min="8" max="8" width="2.8515625" style="593" customWidth="1"/>
    <col min="9" max="16384" width="9.140625" style="593" customWidth="1"/>
  </cols>
  <sheetData>
    <row r="1" spans="1:8" ht="12.75">
      <c r="A1" s="202" t="s">
        <v>530</v>
      </c>
      <c r="B1" s="203"/>
      <c r="C1" s="203"/>
      <c r="D1" s="203"/>
      <c r="E1" s="203"/>
      <c r="F1" s="203"/>
      <c r="G1" s="593">
        <v>843474</v>
      </c>
      <c r="H1" s="422" t="s">
        <v>534</v>
      </c>
    </row>
    <row r="2" spans="1:8" ht="12.75">
      <c r="A2" s="202" t="s">
        <v>529</v>
      </c>
      <c r="B2" s="206"/>
      <c r="C2" s="1168" t="s">
        <v>52</v>
      </c>
      <c r="D2" s="206"/>
      <c r="E2" s="206"/>
      <c r="F2" s="206"/>
      <c r="G2" s="206"/>
      <c r="H2" s="601" t="s">
        <v>833</v>
      </c>
    </row>
    <row r="3" spans="1:8" ht="12.75">
      <c r="A3" s="202"/>
      <c r="B3" s="206"/>
      <c r="C3" s="206"/>
      <c r="D3" s="206"/>
      <c r="E3" s="206"/>
      <c r="F3" s="206"/>
      <c r="G3" s="206"/>
      <c r="H3" s="602"/>
    </row>
    <row r="4" ht="18">
      <c r="A4" s="424" t="s">
        <v>834</v>
      </c>
    </row>
    <row r="5" ht="13.5" thickBot="1"/>
    <row r="6" spans="1:8" s="1141" customFormat="1" ht="21" customHeight="1" thickBot="1" thickTop="1">
      <c r="A6" s="1528" t="s">
        <v>835</v>
      </c>
      <c r="B6" s="1529"/>
      <c r="C6" s="1529"/>
      <c r="D6" s="1529"/>
      <c r="E6" s="1529"/>
      <c r="F6" s="1529"/>
      <c r="G6" s="1529"/>
      <c r="H6" s="1530"/>
    </row>
    <row r="7" spans="1:9" s="1141" customFormat="1" ht="26.25" customHeight="1" thickBot="1" thickTop="1">
      <c r="A7" s="603" t="s">
        <v>630</v>
      </c>
      <c r="B7" s="157" t="s">
        <v>631</v>
      </c>
      <c r="C7" s="158" t="s">
        <v>632</v>
      </c>
      <c r="D7" s="1554" t="s">
        <v>633</v>
      </c>
      <c r="E7" s="1554"/>
      <c r="F7" s="1554"/>
      <c r="G7" s="1554"/>
      <c r="H7" s="1555"/>
      <c r="I7" s="1142"/>
    </row>
    <row r="8" spans="1:8" ht="26.25" customHeight="1" thickTop="1">
      <c r="A8" s="1143">
        <v>1</v>
      </c>
      <c r="B8" s="604"/>
      <c r="C8" s="612"/>
      <c r="D8" s="1556"/>
      <c r="E8" s="1557"/>
      <c r="F8" s="1557"/>
      <c r="G8" s="1557"/>
      <c r="H8" s="1558"/>
    </row>
    <row r="9" spans="1:8" s="1141" customFormat="1" ht="15" customHeight="1">
      <c r="A9" s="1144"/>
      <c r="B9" s="605" t="s">
        <v>634</v>
      </c>
      <c r="C9" s="606"/>
      <c r="D9" s="1145"/>
      <c r="E9" s="1490" t="s">
        <v>635</v>
      </c>
      <c r="F9" s="1491"/>
      <c r="G9" s="1491"/>
      <c r="H9" s="1492"/>
    </row>
    <row r="10" spans="1:8" ht="13.5" customHeight="1">
      <c r="A10" s="1146"/>
      <c r="B10" s="1498" t="s">
        <v>636</v>
      </c>
      <c r="C10" s="1527"/>
      <c r="D10" s="1527"/>
      <c r="E10" s="1498" t="s">
        <v>571</v>
      </c>
      <c r="F10" s="1527"/>
      <c r="G10" s="1527"/>
      <c r="H10" s="1541"/>
    </row>
    <row r="11" spans="1:8" ht="12.75" customHeight="1">
      <c r="A11" s="1144"/>
      <c r="B11" s="1501"/>
      <c r="C11" s="1525"/>
      <c r="D11" s="1525"/>
      <c r="E11" s="1501"/>
      <c r="F11" s="1525"/>
      <c r="G11" s="1525"/>
      <c r="H11" s="1526"/>
    </row>
    <row r="12" spans="1:8" ht="12.75" customHeight="1" thickBot="1">
      <c r="A12" s="1147"/>
      <c r="B12" s="1493"/>
      <c r="C12" s="1494"/>
      <c r="D12" s="1550"/>
      <c r="E12" s="1493"/>
      <c r="F12" s="1494"/>
      <c r="G12" s="1494"/>
      <c r="H12" s="1495"/>
    </row>
    <row r="13" spans="1:8" ht="21" customHeight="1">
      <c r="A13" s="1148">
        <v>2</v>
      </c>
      <c r="B13" s="1149"/>
      <c r="C13" s="607"/>
      <c r="D13" s="1504"/>
      <c r="E13" s="1504"/>
      <c r="F13" s="1504"/>
      <c r="G13" s="1504"/>
      <c r="H13" s="1505"/>
    </row>
    <row r="14" spans="1:8" s="1141" customFormat="1" ht="14.25" customHeight="1">
      <c r="A14" s="1144"/>
      <c r="B14" s="605" t="s">
        <v>634</v>
      </c>
      <c r="C14" s="606"/>
      <c r="D14" s="1145"/>
      <c r="E14" s="1490" t="s">
        <v>635</v>
      </c>
      <c r="F14" s="1491"/>
      <c r="G14" s="1491"/>
      <c r="H14" s="1492"/>
    </row>
    <row r="15" spans="1:8" ht="12.75" customHeight="1">
      <c r="A15" s="1146"/>
      <c r="B15" s="1498"/>
      <c r="C15" s="1527"/>
      <c r="D15" s="1527"/>
      <c r="E15" s="1551"/>
      <c r="F15" s="1552"/>
      <c r="G15" s="1552"/>
      <c r="H15" s="1553"/>
    </row>
    <row r="16" spans="1:8" ht="12.75" customHeight="1">
      <c r="A16" s="1144"/>
      <c r="B16" s="1501"/>
      <c r="C16" s="1525"/>
      <c r="D16" s="1525"/>
      <c r="E16" s="1547"/>
      <c r="F16" s="1548"/>
      <c r="G16" s="1548"/>
      <c r="H16" s="1549"/>
    </row>
    <row r="17" spans="1:8" ht="12.75" customHeight="1" thickBot="1">
      <c r="A17" s="1147"/>
      <c r="B17" s="1493"/>
      <c r="C17" s="1494"/>
      <c r="D17" s="1550"/>
      <c r="E17" s="1493"/>
      <c r="F17" s="1494"/>
      <c r="G17" s="1494"/>
      <c r="H17" s="1495"/>
    </row>
    <row r="18" spans="1:8" ht="23.25" customHeight="1">
      <c r="A18" s="1148">
        <v>3</v>
      </c>
      <c r="B18" s="1149"/>
      <c r="C18" s="607"/>
      <c r="D18" s="1504"/>
      <c r="E18" s="1504"/>
      <c r="F18" s="1504"/>
      <c r="G18" s="1504"/>
      <c r="H18" s="1505"/>
    </row>
    <row r="19" spans="1:8" s="1141" customFormat="1" ht="14.25" customHeight="1">
      <c r="A19" s="1144"/>
      <c r="B19" s="605" t="s">
        <v>634</v>
      </c>
      <c r="C19" s="606"/>
      <c r="D19" s="1145"/>
      <c r="E19" s="1490" t="s">
        <v>635</v>
      </c>
      <c r="F19" s="1491"/>
      <c r="G19" s="1491"/>
      <c r="H19" s="1492"/>
    </row>
    <row r="20" spans="1:8" ht="12.75" customHeight="1">
      <c r="A20" s="1146"/>
      <c r="B20" s="1498"/>
      <c r="C20" s="1527"/>
      <c r="D20" s="1527"/>
      <c r="E20" s="1498"/>
      <c r="F20" s="1527"/>
      <c r="G20" s="1527"/>
      <c r="H20" s="1541"/>
    </row>
    <row r="21" spans="1:8" ht="12.75" customHeight="1">
      <c r="A21" s="1144"/>
      <c r="B21" s="1501"/>
      <c r="C21" s="1525"/>
      <c r="D21" s="1546"/>
      <c r="E21" s="1501"/>
      <c r="F21" s="1525"/>
      <c r="G21" s="1525"/>
      <c r="H21" s="1526"/>
    </row>
    <row r="22" spans="1:8" ht="12.75" customHeight="1" thickBot="1">
      <c r="A22" s="1147"/>
      <c r="B22" s="1496"/>
      <c r="C22" s="1497"/>
      <c r="D22" s="1521"/>
      <c r="E22" s="1493"/>
      <c r="F22" s="1494"/>
      <c r="G22" s="1494"/>
      <c r="H22" s="1495"/>
    </row>
    <row r="23" spans="1:8" ht="17.25" customHeight="1">
      <c r="A23" s="1148">
        <v>4</v>
      </c>
      <c r="B23" s="1149"/>
      <c r="C23" s="607"/>
      <c r="D23" s="1504"/>
      <c r="E23" s="1504"/>
      <c r="F23" s="1504"/>
      <c r="G23" s="1504"/>
      <c r="H23" s="1505"/>
    </row>
    <row r="24" spans="1:8" s="1141" customFormat="1" ht="14.25" customHeight="1">
      <c r="A24" s="1144"/>
      <c r="B24" s="605" t="s">
        <v>634</v>
      </c>
      <c r="C24" s="606"/>
      <c r="D24" s="1145"/>
      <c r="E24" s="1490" t="s">
        <v>635</v>
      </c>
      <c r="F24" s="1491"/>
      <c r="G24" s="1491"/>
      <c r="H24" s="1492"/>
    </row>
    <row r="25" spans="1:8" ht="12.75" customHeight="1">
      <c r="A25" s="1146"/>
      <c r="B25" s="1498"/>
      <c r="C25" s="1544"/>
      <c r="D25" s="1545"/>
      <c r="E25" s="1498"/>
      <c r="F25" s="1527"/>
      <c r="G25" s="1527"/>
      <c r="H25" s="1541"/>
    </row>
    <row r="26" spans="1:8" ht="12.75" customHeight="1">
      <c r="A26" s="1144"/>
      <c r="B26" s="1501"/>
      <c r="C26" s="1542"/>
      <c r="D26" s="1543"/>
      <c r="E26" s="1501"/>
      <c r="F26" s="1525"/>
      <c r="G26" s="1525"/>
      <c r="H26" s="1526"/>
    </row>
    <row r="27" spans="1:8" ht="12.75" customHeight="1" thickBot="1">
      <c r="A27" s="1147"/>
      <c r="B27" s="1496"/>
      <c r="C27" s="1497"/>
      <c r="D27" s="1521"/>
      <c r="E27" s="1493"/>
      <c r="F27" s="1494"/>
      <c r="G27" s="1494"/>
      <c r="H27" s="1495"/>
    </row>
    <row r="28" spans="1:8" ht="13.5" thickBot="1">
      <c r="A28" s="1150"/>
      <c r="B28" s="1151"/>
      <c r="C28" s="1151"/>
      <c r="D28" s="1151"/>
      <c r="E28" s="1151"/>
      <c r="F28" s="1151"/>
      <c r="G28" s="1151"/>
      <c r="H28" s="1151"/>
    </row>
    <row r="29" spans="1:8" s="1141" customFormat="1" ht="16.5" thickBot="1" thickTop="1">
      <c r="A29" s="1528" t="s">
        <v>836</v>
      </c>
      <c r="B29" s="1529"/>
      <c r="C29" s="1529"/>
      <c r="D29" s="1529"/>
      <c r="E29" s="1529"/>
      <c r="F29" s="1529"/>
      <c r="G29" s="1529"/>
      <c r="H29" s="1530"/>
    </row>
    <row r="30" spans="1:9" s="1141" customFormat="1" ht="24" customHeight="1" thickBot="1" thickTop="1">
      <c r="A30" s="608" t="s">
        <v>630</v>
      </c>
      <c r="B30" s="412" t="s">
        <v>631</v>
      </c>
      <c r="C30" s="159" t="s">
        <v>632</v>
      </c>
      <c r="D30" s="1536" t="s">
        <v>633</v>
      </c>
      <c r="E30" s="1536"/>
      <c r="F30" s="1536"/>
      <c r="G30" s="1536"/>
      <c r="H30" s="1537"/>
      <c r="I30" s="1142"/>
    </row>
    <row r="31" spans="1:8" ht="25.5" customHeight="1">
      <c r="A31" s="1152">
        <v>1</v>
      </c>
      <c r="B31" s="609"/>
      <c r="C31" s="612"/>
      <c r="D31" s="1512"/>
      <c r="E31" s="1512"/>
      <c r="F31" s="1512"/>
      <c r="G31" s="1512"/>
      <c r="H31" s="1513"/>
    </row>
    <row r="32" spans="1:8" s="1141" customFormat="1" ht="18" customHeight="1">
      <c r="A32" s="1153"/>
      <c r="B32" s="605" t="s">
        <v>634</v>
      </c>
      <c r="C32" s="606"/>
      <c r="D32" s="1145"/>
      <c r="E32" s="605" t="s">
        <v>637</v>
      </c>
      <c r="F32" s="1145"/>
      <c r="G32" s="1145"/>
      <c r="H32" s="1154"/>
    </row>
    <row r="33" spans="1:8" ht="12.75" customHeight="1">
      <c r="A33" s="1152"/>
      <c r="B33" s="1498"/>
      <c r="C33" s="1499"/>
      <c r="D33" s="1514"/>
      <c r="E33" s="1538"/>
      <c r="F33" s="1539"/>
      <c r="G33" s="1539"/>
      <c r="H33" s="1540"/>
    </row>
    <row r="34" spans="1:8" s="1141" customFormat="1" ht="12.75" customHeight="1">
      <c r="A34" s="1153"/>
      <c r="B34" s="1501"/>
      <c r="C34" s="1502"/>
      <c r="D34" s="1559"/>
      <c r="E34" s="1515" t="s">
        <v>635</v>
      </c>
      <c r="F34" s="1516"/>
      <c r="G34" s="1516"/>
      <c r="H34" s="1517"/>
    </row>
    <row r="35" spans="1:8" ht="23.25" customHeight="1">
      <c r="A35" s="1152"/>
      <c r="B35" s="1501"/>
      <c r="C35" s="1525"/>
      <c r="D35" s="1546"/>
      <c r="E35" s="1522"/>
      <c r="F35" s="1523"/>
      <c r="G35" s="1523"/>
      <c r="H35" s="1524"/>
    </row>
    <row r="36" spans="1:8" ht="12.75" customHeight="1" thickBot="1">
      <c r="A36" s="1155"/>
      <c r="B36" s="610"/>
      <c r="C36" s="611"/>
      <c r="D36" s="611"/>
      <c r="E36" s="1496"/>
      <c r="F36" s="1497"/>
      <c r="G36" s="1497"/>
      <c r="H36" s="1520"/>
    </row>
    <row r="37" spans="1:8" ht="25.5" customHeight="1">
      <c r="A37" s="1153">
        <v>2</v>
      </c>
      <c r="B37" s="1156"/>
      <c r="C37" s="612"/>
      <c r="D37" s="1560"/>
      <c r="E37" s="1560"/>
      <c r="F37" s="1560"/>
      <c r="G37" s="1560"/>
      <c r="H37" s="1561"/>
    </row>
    <row r="38" spans="1:8" s="1141" customFormat="1" ht="18" customHeight="1">
      <c r="A38" s="1153"/>
      <c r="B38" s="605" t="s">
        <v>634</v>
      </c>
      <c r="C38" s="606"/>
      <c r="D38" s="1145"/>
      <c r="E38" s="605"/>
      <c r="F38" s="1145"/>
      <c r="G38" s="1145"/>
      <c r="H38" s="1154"/>
    </row>
    <row r="39" spans="1:8" s="1141" customFormat="1" ht="12.75" customHeight="1">
      <c r="A39" s="1152"/>
      <c r="B39" s="1498"/>
      <c r="C39" s="1499"/>
      <c r="D39" s="1514"/>
      <c r="E39" s="1515" t="s">
        <v>635</v>
      </c>
      <c r="F39" s="1516"/>
      <c r="G39" s="1516"/>
      <c r="H39" s="1517"/>
    </row>
    <row r="40" spans="1:8" ht="12.75" customHeight="1">
      <c r="A40" s="1157"/>
      <c r="B40" s="1509"/>
      <c r="C40" s="1510"/>
      <c r="D40" s="1511"/>
      <c r="E40" s="1506"/>
      <c r="F40" s="1518"/>
      <c r="G40" s="1518"/>
      <c r="H40" s="1519"/>
    </row>
    <row r="41" spans="1:8" ht="12.75" customHeight="1">
      <c r="A41" s="1158"/>
      <c r="B41" s="1509"/>
      <c r="C41" s="1510"/>
      <c r="D41" s="1511"/>
      <c r="E41" s="1522"/>
      <c r="F41" s="1523"/>
      <c r="G41" s="1523"/>
      <c r="H41" s="1524"/>
    </row>
    <row r="42" spans="1:8" ht="12.75" customHeight="1" thickBot="1">
      <c r="A42" s="1159"/>
      <c r="B42" s="1496"/>
      <c r="C42" s="1497"/>
      <c r="D42" s="1521"/>
      <c r="E42" s="1496"/>
      <c r="F42" s="1497"/>
      <c r="G42" s="1497"/>
      <c r="H42" s="1520"/>
    </row>
    <row r="43" spans="1:8" ht="25.5" customHeight="1">
      <c r="A43" s="1153">
        <v>3</v>
      </c>
      <c r="B43" s="1160"/>
      <c r="C43" s="612"/>
      <c r="D43" s="1560"/>
      <c r="E43" s="1560"/>
      <c r="F43" s="1560"/>
      <c r="G43" s="1560"/>
      <c r="H43" s="1561"/>
    </row>
    <row r="44" spans="1:8" s="1141" customFormat="1" ht="18" customHeight="1">
      <c r="A44" s="1153"/>
      <c r="B44" s="605" t="s">
        <v>634</v>
      </c>
      <c r="C44" s="606"/>
      <c r="D44" s="1145"/>
      <c r="E44" s="605" t="s">
        <v>637</v>
      </c>
      <c r="F44" s="1145"/>
      <c r="G44" s="1145"/>
      <c r="H44" s="1154"/>
    </row>
    <row r="45" spans="1:8" ht="12.75" customHeight="1">
      <c r="A45" s="1152"/>
      <c r="B45" s="1498"/>
      <c r="C45" s="1499"/>
      <c r="D45" s="1514"/>
      <c r="E45" s="1498"/>
      <c r="F45" s="1499"/>
      <c r="G45" s="1499"/>
      <c r="H45" s="1500"/>
    </row>
    <row r="46" spans="1:8" s="1141" customFormat="1" ht="12.75" customHeight="1">
      <c r="A46" s="1158"/>
      <c r="B46" s="1509"/>
      <c r="C46" s="1510"/>
      <c r="D46" s="1511"/>
      <c r="E46" s="1515" t="s">
        <v>635</v>
      </c>
      <c r="F46" s="1516"/>
      <c r="G46" s="1516"/>
      <c r="H46" s="1517"/>
    </row>
    <row r="47" spans="1:8" ht="12.75" customHeight="1">
      <c r="A47" s="1157"/>
      <c r="B47" s="1509"/>
      <c r="C47" s="1510"/>
      <c r="D47" s="1511"/>
      <c r="E47" s="1522"/>
      <c r="F47" s="1523"/>
      <c r="G47" s="1523"/>
      <c r="H47" s="1524"/>
    </row>
    <row r="48" spans="1:8" ht="12.75" customHeight="1" thickBot="1">
      <c r="A48" s="1159"/>
      <c r="B48" s="1496"/>
      <c r="C48" s="1497"/>
      <c r="D48" s="1521"/>
      <c r="E48" s="1496"/>
      <c r="F48" s="1497"/>
      <c r="G48" s="1497"/>
      <c r="H48" s="1520"/>
    </row>
    <row r="49" spans="1:8" ht="12.75" customHeight="1">
      <c r="A49" s="1161"/>
      <c r="B49" s="1162"/>
      <c r="C49" s="1162"/>
      <c r="D49" s="1162"/>
      <c r="E49" s="1162"/>
      <c r="F49" s="1162"/>
      <c r="G49" s="1162"/>
      <c r="H49" s="1162"/>
    </row>
    <row r="50" spans="1:8" ht="12.75" customHeight="1">
      <c r="A50" s="1161"/>
      <c r="B50" s="1163"/>
      <c r="C50" s="1162"/>
      <c r="D50" s="1162"/>
      <c r="E50" s="1162"/>
      <c r="F50" s="1162"/>
      <c r="G50" s="1162"/>
      <c r="H50" s="1162"/>
    </row>
    <row r="51" spans="1:8" ht="12.75" customHeight="1" thickBot="1">
      <c r="A51" s="1161"/>
      <c r="B51" s="1162"/>
      <c r="C51" s="1162"/>
      <c r="D51" s="1162"/>
      <c r="E51" s="1162"/>
      <c r="F51" s="1162"/>
      <c r="G51" s="1162"/>
      <c r="H51" s="1162"/>
    </row>
    <row r="52" spans="1:8" s="1141" customFormat="1" ht="19.5" customHeight="1" thickBot="1" thickTop="1">
      <c r="A52" s="1528" t="s">
        <v>837</v>
      </c>
      <c r="B52" s="1529"/>
      <c r="C52" s="1529"/>
      <c r="D52" s="1529"/>
      <c r="E52" s="1529"/>
      <c r="F52" s="1529"/>
      <c r="G52" s="1529"/>
      <c r="H52" s="1530"/>
    </row>
    <row r="53" spans="1:9" s="1141" customFormat="1" ht="26.25" customHeight="1" thickBot="1" thickTop="1">
      <c r="A53" s="613" t="s">
        <v>630</v>
      </c>
      <c r="B53" s="159" t="s">
        <v>631</v>
      </c>
      <c r="C53" s="159" t="s">
        <v>632</v>
      </c>
      <c r="D53" s="1562" t="s">
        <v>633</v>
      </c>
      <c r="E53" s="1563"/>
      <c r="F53" s="1563"/>
      <c r="G53" s="1563"/>
      <c r="H53" s="1564"/>
      <c r="I53" s="1142"/>
    </row>
    <row r="54" spans="1:8" ht="25.5" customHeight="1">
      <c r="A54" s="1164">
        <v>1</v>
      </c>
      <c r="B54" s="604" t="s">
        <v>412</v>
      </c>
      <c r="C54" s="612" t="s">
        <v>413</v>
      </c>
      <c r="D54" s="1565" t="s">
        <v>503</v>
      </c>
      <c r="E54" s="1566"/>
      <c r="F54" s="1566"/>
      <c r="G54" s="1566"/>
      <c r="H54" s="1567"/>
    </row>
    <row r="55" spans="1:8" s="1141" customFormat="1" ht="13.5" customHeight="1">
      <c r="A55" s="1144"/>
      <c r="B55" s="605" t="s">
        <v>634</v>
      </c>
      <c r="C55" s="606"/>
      <c r="D55" s="1145"/>
      <c r="E55" s="1490" t="s">
        <v>635</v>
      </c>
      <c r="F55" s="1491"/>
      <c r="G55" s="1491"/>
      <c r="H55" s="1492"/>
    </row>
    <row r="56" spans="1:8" ht="12.75" customHeight="1">
      <c r="A56" s="1146"/>
      <c r="B56" s="1498" t="s">
        <v>414</v>
      </c>
      <c r="C56" s="1527"/>
      <c r="D56" s="1527"/>
      <c r="E56" s="1506" t="s">
        <v>704</v>
      </c>
      <c r="F56" s="1518"/>
      <c r="G56" s="1518"/>
      <c r="H56" s="1519"/>
    </row>
    <row r="57" spans="1:8" ht="12.75" customHeight="1">
      <c r="A57" s="1144"/>
      <c r="B57" s="1501"/>
      <c r="C57" s="1525"/>
      <c r="D57" s="1525"/>
      <c r="E57" s="1501"/>
      <c r="F57" s="1525"/>
      <c r="G57" s="1525"/>
      <c r="H57" s="1526"/>
    </row>
    <row r="58" spans="1:8" ht="12.75" customHeight="1" thickBot="1">
      <c r="A58" s="1147"/>
      <c r="B58" s="1531"/>
      <c r="C58" s="1532"/>
      <c r="D58" s="1532"/>
      <c r="E58" s="1531"/>
      <c r="F58" s="1532"/>
      <c r="G58" s="1532"/>
      <c r="H58" s="1533"/>
    </row>
    <row r="59" spans="1:8" ht="16.5" customHeight="1">
      <c r="A59" s="1148">
        <v>2</v>
      </c>
      <c r="B59" s="1165">
        <v>40228</v>
      </c>
      <c r="C59" s="607" t="s">
        <v>415</v>
      </c>
      <c r="D59" s="1534" t="s">
        <v>417</v>
      </c>
      <c r="E59" s="1534"/>
      <c r="F59" s="1534"/>
      <c r="G59" s="1534"/>
      <c r="H59" s="1535"/>
    </row>
    <row r="60" spans="1:8" s="1141" customFormat="1" ht="15" customHeight="1">
      <c r="A60" s="1144"/>
      <c r="B60" s="605" t="s">
        <v>634</v>
      </c>
      <c r="C60" s="606"/>
      <c r="D60" s="1145"/>
      <c r="E60" s="1490" t="s">
        <v>635</v>
      </c>
      <c r="F60" s="1491"/>
      <c r="G60" s="1491"/>
      <c r="H60" s="1492"/>
    </row>
    <row r="61" spans="1:8" ht="12.75" customHeight="1">
      <c r="A61" s="1146"/>
      <c r="B61" s="1498" t="s">
        <v>414</v>
      </c>
      <c r="C61" s="1499"/>
      <c r="D61" s="1499"/>
      <c r="E61" s="1506" t="s">
        <v>704</v>
      </c>
      <c r="F61" s="1507"/>
      <c r="G61" s="1507"/>
      <c r="H61" s="1508"/>
    </row>
    <row r="62" spans="1:8" ht="12.75" customHeight="1">
      <c r="A62" s="1144"/>
      <c r="B62" s="1501" t="s">
        <v>416</v>
      </c>
      <c r="C62" s="1502"/>
      <c r="D62" s="1502"/>
      <c r="E62" s="1501"/>
      <c r="F62" s="1502"/>
      <c r="G62" s="1502"/>
      <c r="H62" s="1503"/>
    </row>
    <row r="63" spans="1:8" ht="12.75" customHeight="1" thickBot="1">
      <c r="A63" s="1147"/>
      <c r="B63" s="1496"/>
      <c r="C63" s="1497"/>
      <c r="D63" s="1521"/>
      <c r="E63" s="1496"/>
      <c r="F63" s="1497"/>
      <c r="G63" s="1497"/>
      <c r="H63" s="1520"/>
    </row>
    <row r="64" spans="1:8" ht="24.75" customHeight="1">
      <c r="A64" s="1148">
        <v>3</v>
      </c>
      <c r="B64" s="1166">
        <v>40410</v>
      </c>
      <c r="C64" s="612" t="s">
        <v>415</v>
      </c>
      <c r="D64" s="1512" t="s">
        <v>418</v>
      </c>
      <c r="E64" s="1512"/>
      <c r="F64" s="1512"/>
      <c r="G64" s="1512"/>
      <c r="H64" s="1513"/>
    </row>
    <row r="65" spans="1:8" s="1141" customFormat="1" ht="15" customHeight="1">
      <c r="A65" s="1144"/>
      <c r="B65" s="605" t="s">
        <v>634</v>
      </c>
      <c r="C65" s="606"/>
      <c r="D65" s="1145"/>
      <c r="E65" s="1490" t="s">
        <v>635</v>
      </c>
      <c r="F65" s="1491"/>
      <c r="G65" s="1491"/>
      <c r="H65" s="1492"/>
    </row>
    <row r="66" spans="1:8" ht="12.75" customHeight="1">
      <c r="A66" s="1146"/>
      <c r="B66" s="1498" t="s">
        <v>414</v>
      </c>
      <c r="C66" s="1499"/>
      <c r="D66" s="1499"/>
      <c r="E66" s="1506" t="s">
        <v>704</v>
      </c>
      <c r="F66" s="1507"/>
      <c r="G66" s="1507"/>
      <c r="H66" s="1508"/>
    </row>
    <row r="67" spans="1:8" ht="12.75" customHeight="1">
      <c r="A67" s="1144"/>
      <c r="B67" s="1501"/>
      <c r="C67" s="1502"/>
      <c r="D67" s="1502"/>
      <c r="E67" s="1501"/>
      <c r="F67" s="1502"/>
      <c r="G67" s="1502"/>
      <c r="H67" s="1503"/>
    </row>
    <row r="68" spans="1:8" ht="12.75" customHeight="1" thickBot="1">
      <c r="A68" s="1147"/>
      <c r="B68" s="1496"/>
      <c r="C68" s="1497"/>
      <c r="D68" s="1497"/>
      <c r="E68" s="1496"/>
      <c r="F68" s="1497"/>
      <c r="G68" s="1497"/>
      <c r="H68" s="1520"/>
    </row>
    <row r="69" spans="1:8" ht="24.75" customHeight="1">
      <c r="A69" s="1148">
        <v>4</v>
      </c>
      <c r="B69" s="614">
        <v>40463</v>
      </c>
      <c r="C69" s="612" t="s">
        <v>419</v>
      </c>
      <c r="D69" s="1512" t="s">
        <v>502</v>
      </c>
      <c r="E69" s="1512"/>
      <c r="F69" s="1512"/>
      <c r="G69" s="1512"/>
      <c r="H69" s="1513"/>
    </row>
    <row r="70" spans="1:8" s="1141" customFormat="1" ht="15" customHeight="1">
      <c r="A70" s="1144"/>
      <c r="B70" s="605" t="s">
        <v>634</v>
      </c>
      <c r="C70" s="606"/>
      <c r="D70" s="1145"/>
      <c r="E70" s="605"/>
      <c r="F70" s="1145"/>
      <c r="G70" s="1145"/>
      <c r="H70" s="1154"/>
    </row>
    <row r="71" spans="1:8" s="1141" customFormat="1" ht="12.75" customHeight="1">
      <c r="A71" s="1146"/>
      <c r="B71" s="1498" t="s">
        <v>414</v>
      </c>
      <c r="C71" s="1499"/>
      <c r="D71" s="1514"/>
      <c r="E71" s="1515" t="s">
        <v>635</v>
      </c>
      <c r="F71" s="1516"/>
      <c r="G71" s="1516"/>
      <c r="H71" s="1517"/>
    </row>
    <row r="72" spans="1:8" ht="12.75" customHeight="1">
      <c r="A72" s="1146"/>
      <c r="B72" s="1509"/>
      <c r="C72" s="1510"/>
      <c r="D72" s="1511"/>
      <c r="E72" s="1506" t="s">
        <v>704</v>
      </c>
      <c r="F72" s="1518"/>
      <c r="G72" s="1518"/>
      <c r="H72" s="1519"/>
    </row>
    <row r="73" spans="1:8" ht="12.75" customHeight="1" thickBot="1">
      <c r="A73" s="1147"/>
      <c r="B73" s="1496"/>
      <c r="C73" s="1497"/>
      <c r="D73" s="1497"/>
      <c r="E73" s="1493"/>
      <c r="F73" s="1494"/>
      <c r="G73" s="1494"/>
      <c r="H73" s="1495"/>
    </row>
    <row r="74" spans="1:8" ht="39.75" customHeight="1">
      <c r="A74" s="1148">
        <v>5</v>
      </c>
      <c r="B74" s="1167" t="s">
        <v>504</v>
      </c>
      <c r="C74" s="607" t="s">
        <v>505</v>
      </c>
      <c r="D74" s="1504" t="s">
        <v>506</v>
      </c>
      <c r="E74" s="1504"/>
      <c r="F74" s="1504"/>
      <c r="G74" s="1504"/>
      <c r="H74" s="1505"/>
    </row>
    <row r="75" spans="1:8" s="1141" customFormat="1" ht="14.25" customHeight="1">
      <c r="A75" s="1144"/>
      <c r="B75" s="605" t="s">
        <v>634</v>
      </c>
      <c r="C75" s="606"/>
      <c r="D75" s="1145"/>
      <c r="E75" s="1490" t="s">
        <v>635</v>
      </c>
      <c r="F75" s="1491"/>
      <c r="G75" s="1491"/>
      <c r="H75" s="1492"/>
    </row>
    <row r="76" spans="1:8" ht="12.75" customHeight="1">
      <c r="A76" s="1146"/>
      <c r="B76" s="1498" t="s">
        <v>507</v>
      </c>
      <c r="C76" s="1499"/>
      <c r="D76" s="1499"/>
      <c r="E76" s="1506" t="s">
        <v>704</v>
      </c>
      <c r="F76" s="1507"/>
      <c r="G76" s="1507"/>
      <c r="H76" s="1508"/>
    </row>
    <row r="77" spans="1:8" ht="12.75" customHeight="1">
      <c r="A77" s="1144"/>
      <c r="B77" s="1501"/>
      <c r="C77" s="1502"/>
      <c r="D77" s="1502"/>
      <c r="E77" s="1501"/>
      <c r="F77" s="1502"/>
      <c r="G77" s="1502"/>
      <c r="H77" s="1503"/>
    </row>
    <row r="78" spans="1:8" ht="12.75" customHeight="1" thickBot="1">
      <c r="A78" s="1147"/>
      <c r="B78" s="1496"/>
      <c r="C78" s="1497"/>
      <c r="D78" s="1497"/>
      <c r="E78" s="1493"/>
      <c r="F78" s="1494"/>
      <c r="G78" s="1494"/>
      <c r="H78" s="1495"/>
    </row>
    <row r="79" spans="1:8" ht="20.25" customHeight="1">
      <c r="A79" s="1148">
        <v>6</v>
      </c>
      <c r="B79" s="1149"/>
      <c r="C79" s="607"/>
      <c r="D79" s="1504"/>
      <c r="E79" s="1504"/>
      <c r="F79" s="1504"/>
      <c r="G79" s="1504"/>
      <c r="H79" s="1505"/>
    </row>
    <row r="80" spans="1:8" s="1141" customFormat="1" ht="13.5" customHeight="1">
      <c r="A80" s="1144"/>
      <c r="B80" s="605" t="s">
        <v>634</v>
      </c>
      <c r="C80" s="606"/>
      <c r="D80" s="1145"/>
      <c r="E80" s="1490" t="s">
        <v>635</v>
      </c>
      <c r="F80" s="1491"/>
      <c r="G80" s="1491"/>
      <c r="H80" s="1492"/>
    </row>
    <row r="81" spans="1:8" ht="12.75" customHeight="1">
      <c r="A81" s="1146"/>
      <c r="B81" s="1498"/>
      <c r="C81" s="1499"/>
      <c r="D81" s="1499"/>
      <c r="E81" s="1498"/>
      <c r="F81" s="1499"/>
      <c r="G81" s="1499"/>
      <c r="H81" s="1500"/>
    </row>
    <row r="82" spans="1:8" ht="12.75" customHeight="1">
      <c r="A82" s="1144"/>
      <c r="B82" s="1501"/>
      <c r="C82" s="1502"/>
      <c r="D82" s="1502"/>
      <c r="E82" s="1501"/>
      <c r="F82" s="1502"/>
      <c r="G82" s="1502"/>
      <c r="H82" s="1503"/>
    </row>
    <row r="83" spans="1:8" ht="12.75" customHeight="1" thickBot="1">
      <c r="A83" s="1147"/>
      <c r="B83" s="1496"/>
      <c r="C83" s="1497"/>
      <c r="D83" s="1497"/>
      <c r="E83" s="1493"/>
      <c r="F83" s="1494"/>
      <c r="G83" s="1494"/>
      <c r="H83" s="1495"/>
    </row>
    <row r="84" spans="1:8" ht="20.25" customHeight="1">
      <c r="A84" s="1148">
        <v>7</v>
      </c>
      <c r="B84" s="1149"/>
      <c r="C84" s="607"/>
      <c r="D84" s="1504"/>
      <c r="E84" s="1504"/>
      <c r="F84" s="1504"/>
      <c r="G84" s="1504"/>
      <c r="H84" s="1505"/>
    </row>
    <row r="85" spans="1:8" s="1141" customFormat="1" ht="15" customHeight="1">
      <c r="A85" s="1144"/>
      <c r="B85" s="605" t="s">
        <v>634</v>
      </c>
      <c r="C85" s="606"/>
      <c r="D85" s="1145"/>
      <c r="E85" s="1490" t="s">
        <v>635</v>
      </c>
      <c r="F85" s="1491"/>
      <c r="G85" s="1491"/>
      <c r="H85" s="1492"/>
    </row>
    <row r="86" spans="1:8" ht="12.75" customHeight="1">
      <c r="A86" s="1146"/>
      <c r="B86" s="1498"/>
      <c r="C86" s="1499"/>
      <c r="D86" s="1499"/>
      <c r="E86" s="1498"/>
      <c r="F86" s="1499"/>
      <c r="G86" s="1499"/>
      <c r="H86" s="1500"/>
    </row>
    <row r="87" spans="1:8" ht="12.75" customHeight="1">
      <c r="A87" s="1144"/>
      <c r="B87" s="1501"/>
      <c r="C87" s="1502"/>
      <c r="D87" s="1502"/>
      <c r="E87" s="1501"/>
      <c r="F87" s="1502"/>
      <c r="G87" s="1502"/>
      <c r="H87" s="1503"/>
    </row>
    <row r="88" spans="1:8" ht="12.75" customHeight="1" thickBot="1">
      <c r="A88" s="1147"/>
      <c r="B88" s="1496"/>
      <c r="C88" s="1497"/>
      <c r="D88" s="1497"/>
      <c r="E88" s="1493"/>
      <c r="F88" s="1494"/>
      <c r="G88" s="1494"/>
      <c r="H88" s="1495"/>
    </row>
    <row r="89" spans="1:8" ht="20.25" customHeight="1">
      <c r="A89" s="1148">
        <v>8</v>
      </c>
      <c r="B89" s="1149"/>
      <c r="C89" s="607"/>
      <c r="D89" s="1504"/>
      <c r="E89" s="1504"/>
      <c r="F89" s="1504"/>
      <c r="G89" s="1504"/>
      <c r="H89" s="1505"/>
    </row>
    <row r="90" spans="1:8" s="1141" customFormat="1" ht="15" customHeight="1">
      <c r="A90" s="1144"/>
      <c r="B90" s="605" t="s">
        <v>634</v>
      </c>
      <c r="C90" s="606"/>
      <c r="D90" s="1145"/>
      <c r="E90" s="1490" t="s">
        <v>635</v>
      </c>
      <c r="F90" s="1491"/>
      <c r="G90" s="1491"/>
      <c r="H90" s="1492"/>
    </row>
    <row r="91" spans="1:8" ht="12.75" customHeight="1">
      <c r="A91" s="1146"/>
      <c r="B91" s="1498"/>
      <c r="C91" s="1499"/>
      <c r="D91" s="1499"/>
      <c r="E91" s="1498"/>
      <c r="F91" s="1499"/>
      <c r="G91" s="1499"/>
      <c r="H91" s="1500"/>
    </row>
    <row r="92" spans="1:8" ht="12.75" customHeight="1">
      <c r="A92" s="1144"/>
      <c r="B92" s="1501"/>
      <c r="C92" s="1502"/>
      <c r="D92" s="1502"/>
      <c r="E92" s="1501"/>
      <c r="F92" s="1502"/>
      <c r="G92" s="1502"/>
      <c r="H92" s="1503"/>
    </row>
    <row r="93" spans="1:8" ht="12.75" customHeight="1" thickBot="1">
      <c r="A93" s="1147"/>
      <c r="B93" s="1496"/>
      <c r="C93" s="1497"/>
      <c r="D93" s="1497"/>
      <c r="E93" s="1493"/>
      <c r="F93" s="1494"/>
      <c r="G93" s="1494"/>
      <c r="H93" s="1495"/>
    </row>
    <row r="94" spans="1:8" ht="20.25" customHeight="1">
      <c r="A94" s="1148">
        <v>9</v>
      </c>
      <c r="B94" s="1149"/>
      <c r="C94" s="607"/>
      <c r="D94" s="1504"/>
      <c r="E94" s="1504"/>
      <c r="F94" s="1504"/>
      <c r="G94" s="1504"/>
      <c r="H94" s="1505"/>
    </row>
    <row r="95" spans="1:8" s="1141" customFormat="1" ht="15" customHeight="1">
      <c r="A95" s="1144"/>
      <c r="B95" s="605" t="s">
        <v>634</v>
      </c>
      <c r="C95" s="606"/>
      <c r="D95" s="1145"/>
      <c r="E95" s="1490" t="s">
        <v>635</v>
      </c>
      <c r="F95" s="1491"/>
      <c r="G95" s="1491"/>
      <c r="H95" s="1492"/>
    </row>
    <row r="96" spans="1:8" ht="12.75" customHeight="1">
      <c r="A96" s="1146"/>
      <c r="B96" s="1498"/>
      <c r="C96" s="1499"/>
      <c r="D96" s="1499"/>
      <c r="E96" s="1498"/>
      <c r="F96" s="1499"/>
      <c r="G96" s="1499"/>
      <c r="H96" s="1500"/>
    </row>
    <row r="97" spans="1:8" ht="12.75" customHeight="1">
      <c r="A97" s="1144"/>
      <c r="B97" s="1501"/>
      <c r="C97" s="1502"/>
      <c r="D97" s="1502"/>
      <c r="E97" s="1501"/>
      <c r="F97" s="1502"/>
      <c r="G97" s="1502"/>
      <c r="H97" s="1503"/>
    </row>
    <row r="98" spans="1:8" ht="12.75" customHeight="1" thickBot="1">
      <c r="A98" s="1147"/>
      <c r="B98" s="1496"/>
      <c r="C98" s="1497"/>
      <c r="D98" s="1497"/>
      <c r="E98" s="1493"/>
      <c r="F98" s="1494"/>
      <c r="G98" s="1494"/>
      <c r="H98" s="1495"/>
    </row>
    <row r="102" spans="2:6" ht="12.75">
      <c r="B102" s="593" t="s">
        <v>509</v>
      </c>
      <c r="C102" s="1172">
        <v>40589</v>
      </c>
      <c r="E102" s="593" t="s">
        <v>510</v>
      </c>
      <c r="F102" s="593" t="s">
        <v>43</v>
      </c>
    </row>
    <row r="103" spans="2:6" ht="12.75">
      <c r="B103" s="593" t="s">
        <v>420</v>
      </c>
      <c r="C103" s="593" t="s">
        <v>41</v>
      </c>
      <c r="F103" s="593" t="s">
        <v>45</v>
      </c>
    </row>
  </sheetData>
  <sheetProtection/>
  <mergeCells count="135">
    <mergeCell ref="B81:D81"/>
    <mergeCell ref="E81:H81"/>
    <mergeCell ref="D53:H53"/>
    <mergeCell ref="E55:H55"/>
    <mergeCell ref="D54:H54"/>
    <mergeCell ref="E65:H65"/>
    <mergeCell ref="B45:D45"/>
    <mergeCell ref="E45:H45"/>
    <mergeCell ref="B46:D46"/>
    <mergeCell ref="E46:H46"/>
    <mergeCell ref="B34:D34"/>
    <mergeCell ref="E34:H34"/>
    <mergeCell ref="D43:H43"/>
    <mergeCell ref="D37:H37"/>
    <mergeCell ref="B39:D39"/>
    <mergeCell ref="E39:H39"/>
    <mergeCell ref="E41:H41"/>
    <mergeCell ref="B42:D42"/>
    <mergeCell ref="E42:H42"/>
    <mergeCell ref="B35:D35"/>
    <mergeCell ref="A6:H6"/>
    <mergeCell ref="D7:H7"/>
    <mergeCell ref="D8:H8"/>
    <mergeCell ref="E9:H9"/>
    <mergeCell ref="B10:D10"/>
    <mergeCell ref="E10:H10"/>
    <mergeCell ref="B11:D11"/>
    <mergeCell ref="E11:H11"/>
    <mergeCell ref="E12:H12"/>
    <mergeCell ref="E15:H15"/>
    <mergeCell ref="B12:D12"/>
    <mergeCell ref="D13:H13"/>
    <mergeCell ref="E14:H14"/>
    <mergeCell ref="B15:D15"/>
    <mergeCell ref="B16:D16"/>
    <mergeCell ref="E16:H16"/>
    <mergeCell ref="B17:D17"/>
    <mergeCell ref="E17:H17"/>
    <mergeCell ref="E21:H21"/>
    <mergeCell ref="D18:H18"/>
    <mergeCell ref="E19:H19"/>
    <mergeCell ref="B20:D20"/>
    <mergeCell ref="E20:H20"/>
    <mergeCell ref="B21:D21"/>
    <mergeCell ref="B22:D22"/>
    <mergeCell ref="E22:H22"/>
    <mergeCell ref="D23:H23"/>
    <mergeCell ref="E24:H24"/>
    <mergeCell ref="E27:H27"/>
    <mergeCell ref="E25:H25"/>
    <mergeCell ref="B26:D26"/>
    <mergeCell ref="E26:H26"/>
    <mergeCell ref="B27:D27"/>
    <mergeCell ref="B25:D25"/>
    <mergeCell ref="A29:H29"/>
    <mergeCell ref="D30:H30"/>
    <mergeCell ref="B33:D33"/>
    <mergeCell ref="E33:H33"/>
    <mergeCell ref="D31:H31"/>
    <mergeCell ref="E35:H35"/>
    <mergeCell ref="E36:H36"/>
    <mergeCell ref="B61:D61"/>
    <mergeCell ref="E61:H61"/>
    <mergeCell ref="B40:D40"/>
    <mergeCell ref="E40:H40"/>
    <mergeCell ref="B41:D41"/>
    <mergeCell ref="B58:D58"/>
    <mergeCell ref="E58:H58"/>
    <mergeCell ref="D59:H59"/>
    <mergeCell ref="B47:D47"/>
    <mergeCell ref="E47:H47"/>
    <mergeCell ref="E60:H60"/>
    <mergeCell ref="E56:H56"/>
    <mergeCell ref="B57:D57"/>
    <mergeCell ref="E57:H57"/>
    <mergeCell ref="B56:D56"/>
    <mergeCell ref="B48:D48"/>
    <mergeCell ref="A52:H52"/>
    <mergeCell ref="E48:H48"/>
    <mergeCell ref="E67:H67"/>
    <mergeCell ref="B66:D66"/>
    <mergeCell ref="E62:H62"/>
    <mergeCell ref="B63:D63"/>
    <mergeCell ref="E63:H63"/>
    <mergeCell ref="B62:D62"/>
    <mergeCell ref="E66:H66"/>
    <mergeCell ref="D64:H64"/>
    <mergeCell ref="B67:D67"/>
    <mergeCell ref="E73:H73"/>
    <mergeCell ref="B72:D72"/>
    <mergeCell ref="B68:D68"/>
    <mergeCell ref="D69:H69"/>
    <mergeCell ref="B71:D71"/>
    <mergeCell ref="E71:H71"/>
    <mergeCell ref="E72:H72"/>
    <mergeCell ref="B73:D73"/>
    <mergeCell ref="E68:H68"/>
    <mergeCell ref="D74:H74"/>
    <mergeCell ref="D79:H79"/>
    <mergeCell ref="E80:H80"/>
    <mergeCell ref="B78:D78"/>
    <mergeCell ref="B77:D77"/>
    <mergeCell ref="E77:H77"/>
    <mergeCell ref="E78:H78"/>
    <mergeCell ref="E75:H75"/>
    <mergeCell ref="B76:D76"/>
    <mergeCell ref="E76:H76"/>
    <mergeCell ref="D89:H89"/>
    <mergeCell ref="E82:H82"/>
    <mergeCell ref="B86:D86"/>
    <mergeCell ref="B83:D83"/>
    <mergeCell ref="E83:H83"/>
    <mergeCell ref="B82:D82"/>
    <mergeCell ref="D84:H84"/>
    <mergeCell ref="E85:H85"/>
    <mergeCell ref="E86:H86"/>
    <mergeCell ref="B87:D87"/>
    <mergeCell ref="E87:H87"/>
    <mergeCell ref="B91:D91"/>
    <mergeCell ref="E91:H91"/>
    <mergeCell ref="D94:H94"/>
    <mergeCell ref="B93:D93"/>
    <mergeCell ref="E93:H93"/>
    <mergeCell ref="B92:D92"/>
    <mergeCell ref="E92:H92"/>
    <mergeCell ref="B88:D88"/>
    <mergeCell ref="E88:H88"/>
    <mergeCell ref="E90:H90"/>
    <mergeCell ref="E98:H98"/>
    <mergeCell ref="B98:D98"/>
    <mergeCell ref="E95:H95"/>
    <mergeCell ref="B96:D96"/>
    <mergeCell ref="E96:H96"/>
    <mergeCell ref="B97:D97"/>
    <mergeCell ref="E97:H97"/>
  </mergeCells>
  <printOptions horizontalCentered="1"/>
  <pageMargins left="0.7874015748031497" right="0.7874015748031497" top="0.984251968503937" bottom="0.984251968503937" header="0.5118110236220472" footer="0.5118110236220472"/>
  <pageSetup fitToHeight="2" horizontalDpi="600" verticalDpi="600" orientation="portrait" scale="83" r:id="rId1"/>
  <rowBreaks count="1" manualBreakCount="1">
    <brk id="50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0">
      <selection activeCell="H19" sqref="H19"/>
    </sheetView>
  </sheetViews>
  <sheetFormatPr defaultColWidth="9.140625" defaultRowHeight="12.75"/>
  <cols>
    <col min="1" max="1" width="25.57421875" style="104" customWidth="1"/>
    <col min="2" max="10" width="12.7109375" style="104" customWidth="1"/>
    <col min="11" max="12" width="12.7109375" style="358" customWidth="1"/>
    <col min="13" max="13" width="15.00390625" style="358" customWidth="1"/>
    <col min="14" max="16384" width="9.140625" style="104" customWidth="1"/>
  </cols>
  <sheetData>
    <row r="1" spans="1:13" ht="12.75">
      <c r="A1" s="11" t="s">
        <v>467</v>
      </c>
      <c r="B1" s="12"/>
      <c r="C1" s="357"/>
      <c r="D1" s="357"/>
      <c r="M1" s="359" t="s">
        <v>724</v>
      </c>
    </row>
    <row r="2" spans="1:13" ht="12.75">
      <c r="A2" s="11" t="s">
        <v>468</v>
      </c>
      <c r="B2" s="13"/>
      <c r="C2" s="357"/>
      <c r="D2" s="357"/>
      <c r="M2" s="360" t="s">
        <v>482</v>
      </c>
    </row>
    <row r="3" spans="1:4" ht="15">
      <c r="A3" s="361"/>
      <c r="B3" s="362"/>
      <c r="C3" s="362"/>
      <c r="D3" s="362"/>
    </row>
    <row r="4" spans="1:13" ht="15.75">
      <c r="A4" s="363" t="s">
        <v>725</v>
      </c>
      <c r="B4" s="362"/>
      <c r="C4" s="362"/>
      <c r="D4" s="362"/>
      <c r="M4" s="359"/>
    </row>
    <row r="5" spans="1:4" ht="12.75">
      <c r="A5" s="362"/>
      <c r="B5" s="362"/>
      <c r="C5" s="362"/>
      <c r="D5" s="362"/>
    </row>
    <row r="6" ht="13.5" thickBot="1">
      <c r="A6" s="364" t="s">
        <v>738</v>
      </c>
    </row>
    <row r="7" spans="1:13" ht="13.5" customHeight="1" thickBot="1">
      <c r="A7" s="1568" t="s">
        <v>726</v>
      </c>
      <c r="B7" s="1570" t="s">
        <v>727</v>
      </c>
      <c r="C7" s="1572" t="s">
        <v>728</v>
      </c>
      <c r="D7" s="1572" t="s">
        <v>729</v>
      </c>
      <c r="E7" s="1572" t="s">
        <v>730</v>
      </c>
      <c r="F7" s="1572" t="s">
        <v>728</v>
      </c>
      <c r="G7" s="1572" t="s">
        <v>729</v>
      </c>
      <c r="H7" s="1572" t="s">
        <v>731</v>
      </c>
      <c r="I7" s="1572" t="s">
        <v>728</v>
      </c>
      <c r="J7" s="1572" t="s">
        <v>729</v>
      </c>
      <c r="K7" s="1575" t="s">
        <v>732</v>
      </c>
      <c r="L7" s="1577" t="s">
        <v>733</v>
      </c>
      <c r="M7" s="1577"/>
    </row>
    <row r="8" spans="1:13" ht="13.5" thickBot="1">
      <c r="A8" s="1569"/>
      <c r="B8" s="1571"/>
      <c r="C8" s="1573"/>
      <c r="D8" s="1573"/>
      <c r="E8" s="1574"/>
      <c r="F8" s="1573"/>
      <c r="G8" s="1573"/>
      <c r="H8" s="1574"/>
      <c r="I8" s="1573"/>
      <c r="J8" s="1573"/>
      <c r="K8" s="1576"/>
      <c r="L8" s="365" t="s">
        <v>730</v>
      </c>
      <c r="M8" s="365" t="s">
        <v>731</v>
      </c>
    </row>
    <row r="9" spans="1:13" ht="12.75">
      <c r="A9" s="93" t="s">
        <v>734</v>
      </c>
      <c r="B9" s="366">
        <f>SUM(B10:B11)</f>
        <v>63813.450000000004</v>
      </c>
      <c r="C9" s="367"/>
      <c r="D9" s="368"/>
      <c r="E9" s="369">
        <f>SUM(E10:E11)</f>
        <v>46656.759999999995</v>
      </c>
      <c r="F9" s="367"/>
      <c r="G9" s="368"/>
      <c r="H9" s="369">
        <f>SUM(H10:H11)</f>
        <v>17156.69</v>
      </c>
      <c r="I9" s="367"/>
      <c r="J9" s="368"/>
      <c r="K9" s="370">
        <v>312</v>
      </c>
      <c r="L9" s="371">
        <f>(E9/K9)*1000</f>
        <v>149540.8974358974</v>
      </c>
      <c r="M9" s="371">
        <f>(H9/K9)*1000</f>
        <v>54989.391025641016</v>
      </c>
    </row>
    <row r="10" spans="1:13" ht="12.75">
      <c r="A10" s="83" t="s">
        <v>735</v>
      </c>
      <c r="B10" s="372">
        <v>55207.01</v>
      </c>
      <c r="C10" s="373"/>
      <c r="D10" s="374"/>
      <c r="E10" s="375">
        <v>46540.88</v>
      </c>
      <c r="F10" s="373"/>
      <c r="G10" s="374"/>
      <c r="H10" s="375">
        <v>8666.13</v>
      </c>
      <c r="I10" s="373"/>
      <c r="J10" s="374"/>
      <c r="K10" s="376">
        <v>312</v>
      </c>
      <c r="L10" s="377">
        <f>(E10/K10)*1000</f>
        <v>149169.48717948716</v>
      </c>
      <c r="M10" s="377">
        <f>(H10/K10)*1000</f>
        <v>27776.057692307688</v>
      </c>
    </row>
    <row r="11" spans="1:13" ht="13.5" thickBot="1">
      <c r="A11" s="86" t="s">
        <v>736</v>
      </c>
      <c r="B11" s="378">
        <v>8606.44</v>
      </c>
      <c r="C11" s="379"/>
      <c r="D11" s="380"/>
      <c r="E11" s="381">
        <v>115.88</v>
      </c>
      <c r="F11" s="379"/>
      <c r="G11" s="380"/>
      <c r="H11" s="381">
        <v>8490.56</v>
      </c>
      <c r="I11" s="379"/>
      <c r="J11" s="380"/>
      <c r="K11" s="382">
        <v>312</v>
      </c>
      <c r="L11" s="383">
        <f>(E11/K11)*1000</f>
        <v>371.41025641025635</v>
      </c>
      <c r="M11" s="383">
        <f>(H11/K11)*1000</f>
        <v>27213.333333333332</v>
      </c>
    </row>
    <row r="12" spans="1:13" ht="12.75">
      <c r="A12" s="53"/>
      <c r="B12" s="384"/>
      <c r="C12" s="385"/>
      <c r="D12" s="386"/>
      <c r="E12" s="384"/>
      <c r="F12" s="385"/>
      <c r="G12" s="386"/>
      <c r="H12" s="384"/>
      <c r="I12" s="385"/>
      <c r="J12" s="386"/>
      <c r="K12" s="387"/>
      <c r="L12" s="388"/>
      <c r="M12" s="388"/>
    </row>
    <row r="13" spans="1:3" ht="13.5" thickBot="1">
      <c r="A13" s="389" t="s">
        <v>840</v>
      </c>
      <c r="C13" s="390"/>
    </row>
    <row r="14" spans="1:13" ht="13.5" thickBot="1">
      <c r="A14" s="1568" t="s">
        <v>726</v>
      </c>
      <c r="B14" s="1570" t="s">
        <v>727</v>
      </c>
      <c r="C14" s="1572" t="s">
        <v>728</v>
      </c>
      <c r="D14" s="1572" t="s">
        <v>729</v>
      </c>
      <c r="E14" s="1572" t="s">
        <v>730</v>
      </c>
      <c r="F14" s="1572" t="s">
        <v>728</v>
      </c>
      <c r="G14" s="1572" t="s">
        <v>729</v>
      </c>
      <c r="H14" s="1572" t="s">
        <v>731</v>
      </c>
      <c r="I14" s="1572" t="s">
        <v>728</v>
      </c>
      <c r="J14" s="1572" t="s">
        <v>729</v>
      </c>
      <c r="K14" s="1575" t="s">
        <v>732</v>
      </c>
      <c r="L14" s="1577" t="s">
        <v>733</v>
      </c>
      <c r="M14" s="1577"/>
    </row>
    <row r="15" spans="1:13" ht="13.5" thickBot="1">
      <c r="A15" s="1569"/>
      <c r="B15" s="1571"/>
      <c r="C15" s="1573"/>
      <c r="D15" s="1573"/>
      <c r="E15" s="1574"/>
      <c r="F15" s="1573"/>
      <c r="G15" s="1573"/>
      <c r="H15" s="1574"/>
      <c r="I15" s="1573"/>
      <c r="J15" s="1573"/>
      <c r="K15" s="1576"/>
      <c r="L15" s="365" t="s">
        <v>730</v>
      </c>
      <c r="M15" s="365" t="s">
        <v>731</v>
      </c>
    </row>
    <row r="16" spans="1:13" ht="12.75">
      <c r="A16" s="93" t="s">
        <v>734</v>
      </c>
      <c r="B16" s="366">
        <f>SUM(B17:B18)</f>
        <v>60716.09</v>
      </c>
      <c r="C16" s="391">
        <f>B16/B9</f>
        <v>0.9514622701013656</v>
      </c>
      <c r="D16" s="392">
        <f>B16-B9</f>
        <v>-3097.360000000008</v>
      </c>
      <c r="E16" s="369">
        <f>SUM(E17:E18)</f>
        <v>44317.86</v>
      </c>
      <c r="F16" s="391">
        <f>E16/E9</f>
        <v>0.9498700724182306</v>
      </c>
      <c r="G16" s="392">
        <f>E16-E9</f>
        <v>-2338.899999999994</v>
      </c>
      <c r="H16" s="369">
        <f>SUM(H17:H18)</f>
        <v>16398.23</v>
      </c>
      <c r="I16" s="391">
        <f>H16/H9</f>
        <v>0.9557921720331836</v>
      </c>
      <c r="J16" s="392">
        <f>H16-H9</f>
        <v>-758.4599999999991</v>
      </c>
      <c r="K16" s="370">
        <v>320</v>
      </c>
      <c r="L16" s="377">
        <f>(E16/K16)*1000</f>
        <v>138493.3125</v>
      </c>
      <c r="M16" s="371">
        <f>(H16/K16)*1000</f>
        <v>51244.46874999999</v>
      </c>
    </row>
    <row r="17" spans="1:13" ht="12.75">
      <c r="A17" s="83" t="s">
        <v>735</v>
      </c>
      <c r="B17" s="393">
        <f>SUM(B23+B29+B35+B41+B47)</f>
        <v>52959.53</v>
      </c>
      <c r="C17" s="394">
        <f>B17/B10</f>
        <v>0.959289952489729</v>
      </c>
      <c r="D17" s="395">
        <f>B17-B10</f>
        <v>-2247.480000000003</v>
      </c>
      <c r="E17" s="396">
        <f>SUM(E23+E29+E35+E41+E47)</f>
        <v>44183.53</v>
      </c>
      <c r="F17" s="394">
        <f>E17/E10</f>
        <v>0.9493488305335009</v>
      </c>
      <c r="G17" s="395">
        <f>E17-E10</f>
        <v>-2357.3499999999985</v>
      </c>
      <c r="H17" s="396">
        <f>SUM(H23+H29+H35+H41+H47)</f>
        <v>8776</v>
      </c>
      <c r="I17" s="394">
        <f>H17/H10</f>
        <v>1.012678092758821</v>
      </c>
      <c r="J17" s="395">
        <f>H17-H10</f>
        <v>109.8700000000008</v>
      </c>
      <c r="K17" s="376">
        <v>320</v>
      </c>
      <c r="L17" s="377">
        <f>(E17/K17)*1000</f>
        <v>138073.53125</v>
      </c>
      <c r="M17" s="377">
        <f>(H17/K17)*1000</f>
        <v>27425</v>
      </c>
    </row>
    <row r="18" spans="1:13" ht="13.5" thickBot="1">
      <c r="A18" s="86" t="s">
        <v>736</v>
      </c>
      <c r="B18" s="393">
        <f>SUM(B24+B30+B36+B42+B48)</f>
        <v>7756.5599999999995</v>
      </c>
      <c r="C18" s="397">
        <f>B18/B11</f>
        <v>0.9012506913427618</v>
      </c>
      <c r="D18" s="398">
        <f>B18-B11</f>
        <v>-849.880000000001</v>
      </c>
      <c r="E18" s="396">
        <f>SUM(E24+E30+E36+E42+E48)</f>
        <v>134.33</v>
      </c>
      <c r="F18" s="397">
        <f>E18/E11</f>
        <v>1.159216430790473</v>
      </c>
      <c r="G18" s="398">
        <f>E18-E11</f>
        <v>18.450000000000017</v>
      </c>
      <c r="H18" s="399">
        <f>SUM(H24+H30+H36+H42+H48)</f>
        <v>7622.2300000000005</v>
      </c>
      <c r="I18" s="397">
        <f>H18/H11</f>
        <v>0.897729949496853</v>
      </c>
      <c r="J18" s="398">
        <f>H18-H11</f>
        <v>-868.329999999999</v>
      </c>
      <c r="K18" s="382">
        <v>320</v>
      </c>
      <c r="L18" s="383">
        <f>(E18/K18)*1000</f>
        <v>419.78125000000006</v>
      </c>
      <c r="M18" s="383">
        <f>(H18/K18)*1000</f>
        <v>23819.468750000004</v>
      </c>
    </row>
    <row r="19" ht="13.5" thickBot="1"/>
    <row r="20" spans="1:13" ht="13.5" thickBot="1">
      <c r="A20" s="1568" t="s">
        <v>501</v>
      </c>
      <c r="B20" s="1570" t="s">
        <v>727</v>
      </c>
      <c r="C20" s="1572" t="s">
        <v>728</v>
      </c>
      <c r="D20" s="1572" t="s">
        <v>729</v>
      </c>
      <c r="E20" s="1572" t="s">
        <v>730</v>
      </c>
      <c r="F20" s="1572" t="s">
        <v>728</v>
      </c>
      <c r="G20" s="1572" t="s">
        <v>729</v>
      </c>
      <c r="H20" s="1572" t="s">
        <v>731</v>
      </c>
      <c r="I20" s="1572" t="s">
        <v>728</v>
      </c>
      <c r="J20" s="1572" t="s">
        <v>729</v>
      </c>
      <c r="K20" s="1575" t="s">
        <v>732</v>
      </c>
      <c r="L20" s="1577" t="s">
        <v>733</v>
      </c>
      <c r="M20" s="1577"/>
    </row>
    <row r="21" spans="1:13" ht="13.5" thickBot="1">
      <c r="A21" s="1569"/>
      <c r="B21" s="1571"/>
      <c r="C21" s="1573"/>
      <c r="D21" s="1573"/>
      <c r="E21" s="1574"/>
      <c r="F21" s="1573"/>
      <c r="G21" s="1573"/>
      <c r="H21" s="1574"/>
      <c r="I21" s="1573"/>
      <c r="J21" s="1573"/>
      <c r="K21" s="1576"/>
      <c r="L21" s="365" t="s">
        <v>730</v>
      </c>
      <c r="M21" s="365" t="s">
        <v>731</v>
      </c>
    </row>
    <row r="22" spans="1:13" ht="12.75">
      <c r="A22" s="93" t="s">
        <v>734</v>
      </c>
      <c r="B22" s="366">
        <f>SUM(B23:B24)</f>
        <v>27758.87</v>
      </c>
      <c r="C22" s="400" t="s">
        <v>571</v>
      </c>
      <c r="D22" s="401" t="s">
        <v>571</v>
      </c>
      <c r="E22" s="369">
        <f>SUM(E23:E24)</f>
        <v>22257.07</v>
      </c>
      <c r="F22" s="400" t="s">
        <v>571</v>
      </c>
      <c r="G22" s="401" t="s">
        <v>571</v>
      </c>
      <c r="H22" s="369">
        <f>SUM(H23:H24)</f>
        <v>5501.8</v>
      </c>
      <c r="I22" s="400" t="s">
        <v>571</v>
      </c>
      <c r="J22" s="401" t="s">
        <v>571</v>
      </c>
      <c r="K22" s="370">
        <v>422</v>
      </c>
      <c r="L22" s="371">
        <f>(E22/K22)*1000</f>
        <v>52741.87203791469</v>
      </c>
      <c r="M22" s="371">
        <f>(H22/K22)*1000</f>
        <v>13037.440758293838</v>
      </c>
    </row>
    <row r="23" spans="1:13" ht="12.75">
      <c r="A23" s="83" t="s">
        <v>735</v>
      </c>
      <c r="B23" s="372">
        <v>26570.11</v>
      </c>
      <c r="C23" s="402" t="s">
        <v>571</v>
      </c>
      <c r="D23" s="403" t="s">
        <v>571</v>
      </c>
      <c r="E23" s="375">
        <v>22177.27</v>
      </c>
      <c r="F23" s="402" t="s">
        <v>571</v>
      </c>
      <c r="G23" s="403" t="s">
        <v>571</v>
      </c>
      <c r="H23" s="375">
        <v>4392.84</v>
      </c>
      <c r="I23" s="402" t="s">
        <v>571</v>
      </c>
      <c r="J23" s="403" t="s">
        <v>571</v>
      </c>
      <c r="K23" s="376">
        <v>422</v>
      </c>
      <c r="L23" s="377">
        <f>(E23/K23)*1000</f>
        <v>52552.772511848336</v>
      </c>
      <c r="M23" s="377">
        <f>(H23/K23)*1000</f>
        <v>10409.57345971564</v>
      </c>
    </row>
    <row r="24" spans="1:13" ht="13.5" thickBot="1">
      <c r="A24" s="86" t="s">
        <v>736</v>
      </c>
      <c r="B24" s="378">
        <v>1188.76</v>
      </c>
      <c r="C24" s="404" t="s">
        <v>571</v>
      </c>
      <c r="D24" s="405" t="s">
        <v>571</v>
      </c>
      <c r="E24" s="381">
        <v>79.8</v>
      </c>
      <c r="F24" s="404" t="s">
        <v>571</v>
      </c>
      <c r="G24" s="405" t="s">
        <v>571</v>
      </c>
      <c r="H24" s="381">
        <v>1108.96</v>
      </c>
      <c r="I24" s="404" t="s">
        <v>571</v>
      </c>
      <c r="J24" s="405" t="s">
        <v>571</v>
      </c>
      <c r="K24" s="382">
        <v>422</v>
      </c>
      <c r="L24" s="383">
        <f>(E24/K24)*1000</f>
        <v>189.0995260663507</v>
      </c>
      <c r="M24" s="383">
        <f>(H24/K24)*1000</f>
        <v>2627.867298578199</v>
      </c>
    </row>
    <row r="25" ht="13.5" thickBot="1"/>
    <row r="26" spans="1:13" ht="13.5" thickBot="1">
      <c r="A26" s="1568" t="s">
        <v>469</v>
      </c>
      <c r="B26" s="1570" t="s">
        <v>727</v>
      </c>
      <c r="C26" s="1572" t="s">
        <v>728</v>
      </c>
      <c r="D26" s="1572" t="s">
        <v>729</v>
      </c>
      <c r="E26" s="1572" t="s">
        <v>730</v>
      </c>
      <c r="F26" s="1572" t="s">
        <v>728</v>
      </c>
      <c r="G26" s="1572" t="s">
        <v>729</v>
      </c>
      <c r="H26" s="1572" t="s">
        <v>731</v>
      </c>
      <c r="I26" s="1572" t="s">
        <v>728</v>
      </c>
      <c r="J26" s="1572" t="s">
        <v>729</v>
      </c>
      <c r="K26" s="1575" t="s">
        <v>732</v>
      </c>
      <c r="L26" s="1577" t="s">
        <v>733</v>
      </c>
      <c r="M26" s="1577"/>
    </row>
    <row r="27" spans="1:13" ht="13.5" thickBot="1">
      <c r="A27" s="1569"/>
      <c r="B27" s="1571"/>
      <c r="C27" s="1573"/>
      <c r="D27" s="1573"/>
      <c r="E27" s="1574"/>
      <c r="F27" s="1573"/>
      <c r="G27" s="1573"/>
      <c r="H27" s="1574"/>
      <c r="I27" s="1573"/>
      <c r="J27" s="1573"/>
      <c r="K27" s="1576"/>
      <c r="L27" s="365" t="s">
        <v>730</v>
      </c>
      <c r="M27" s="365" t="s">
        <v>731</v>
      </c>
    </row>
    <row r="28" spans="1:13" ht="12.75">
      <c r="A28" s="93" t="s">
        <v>734</v>
      </c>
      <c r="B28" s="366">
        <f>SUM(B29:B30)</f>
        <v>17036.170000000002</v>
      </c>
      <c r="C28" s="400" t="s">
        <v>571</v>
      </c>
      <c r="D28" s="401" t="s">
        <v>571</v>
      </c>
      <c r="E28" s="369">
        <f>SUM(E29:E30)</f>
        <v>14129.47</v>
      </c>
      <c r="F28" s="400" t="s">
        <v>571</v>
      </c>
      <c r="G28" s="401" t="s">
        <v>571</v>
      </c>
      <c r="H28" s="369">
        <f>SUM(H29:H30)</f>
        <v>2906.7</v>
      </c>
      <c r="I28" s="400" t="s">
        <v>571</v>
      </c>
      <c r="J28" s="401" t="s">
        <v>571</v>
      </c>
      <c r="K28" s="370">
        <v>329</v>
      </c>
      <c r="L28" s="371">
        <f>(E28/K28)*1000</f>
        <v>42946.71732522797</v>
      </c>
      <c r="M28" s="371">
        <f>(H28/K28)*1000</f>
        <v>8834.954407294832</v>
      </c>
    </row>
    <row r="29" spans="1:13" ht="12.75">
      <c r="A29" s="83" t="s">
        <v>735</v>
      </c>
      <c r="B29" s="372">
        <v>16870.13</v>
      </c>
      <c r="C29" s="402" t="s">
        <v>571</v>
      </c>
      <c r="D29" s="403" t="s">
        <v>571</v>
      </c>
      <c r="E29" s="375">
        <v>14075.47</v>
      </c>
      <c r="F29" s="402" t="s">
        <v>571</v>
      </c>
      <c r="G29" s="403" t="s">
        <v>571</v>
      </c>
      <c r="H29" s="375">
        <v>2794.66</v>
      </c>
      <c r="I29" s="402" t="s">
        <v>571</v>
      </c>
      <c r="J29" s="403" t="s">
        <v>571</v>
      </c>
      <c r="K29" s="376">
        <v>329</v>
      </c>
      <c r="L29" s="377">
        <f>(E29/K29)*1000</f>
        <v>42782.58358662614</v>
      </c>
      <c r="M29" s="377">
        <f>(H29/K29)*1000</f>
        <v>8494.407294832825</v>
      </c>
    </row>
    <row r="30" spans="1:13" ht="13.5" thickBot="1">
      <c r="A30" s="86" t="s">
        <v>736</v>
      </c>
      <c r="B30" s="378">
        <v>166.04</v>
      </c>
      <c r="C30" s="404" t="s">
        <v>571</v>
      </c>
      <c r="D30" s="405" t="s">
        <v>571</v>
      </c>
      <c r="E30" s="381">
        <v>54</v>
      </c>
      <c r="F30" s="404" t="s">
        <v>571</v>
      </c>
      <c r="G30" s="405" t="s">
        <v>571</v>
      </c>
      <c r="H30" s="381">
        <v>112.04</v>
      </c>
      <c r="I30" s="404" t="s">
        <v>571</v>
      </c>
      <c r="J30" s="405" t="s">
        <v>571</v>
      </c>
      <c r="K30" s="382">
        <v>329</v>
      </c>
      <c r="L30" s="383">
        <f>(E30/K30)*1000</f>
        <v>164.1337386018237</v>
      </c>
      <c r="M30" s="383">
        <f>(H30/K30)*1000</f>
        <v>340.5471124620061</v>
      </c>
    </row>
    <row r="31" ht="13.5" thickBot="1"/>
    <row r="32" spans="1:13" ht="13.5" thickBot="1">
      <c r="A32" s="1568" t="s">
        <v>470</v>
      </c>
      <c r="B32" s="1570" t="s">
        <v>727</v>
      </c>
      <c r="C32" s="1572" t="s">
        <v>728</v>
      </c>
      <c r="D32" s="1572" t="s">
        <v>729</v>
      </c>
      <c r="E32" s="1572" t="s">
        <v>730</v>
      </c>
      <c r="F32" s="1572" t="s">
        <v>728</v>
      </c>
      <c r="G32" s="1572" t="s">
        <v>729</v>
      </c>
      <c r="H32" s="1572" t="s">
        <v>731</v>
      </c>
      <c r="I32" s="1572" t="s">
        <v>728</v>
      </c>
      <c r="J32" s="1572" t="s">
        <v>729</v>
      </c>
      <c r="K32" s="1575" t="s">
        <v>732</v>
      </c>
      <c r="L32" s="1577" t="s">
        <v>733</v>
      </c>
      <c r="M32" s="1577"/>
    </row>
    <row r="33" spans="1:13" ht="13.5" thickBot="1">
      <c r="A33" s="1569"/>
      <c r="B33" s="1571"/>
      <c r="C33" s="1573"/>
      <c r="D33" s="1573"/>
      <c r="E33" s="1574"/>
      <c r="F33" s="1573"/>
      <c r="G33" s="1573"/>
      <c r="H33" s="1574"/>
      <c r="I33" s="1573"/>
      <c r="J33" s="1573"/>
      <c r="K33" s="1576"/>
      <c r="L33" s="365" t="s">
        <v>730</v>
      </c>
      <c r="M33" s="365" t="s">
        <v>731</v>
      </c>
    </row>
    <row r="34" spans="1:13" ht="12.75">
      <c r="A34" s="93" t="s">
        <v>734</v>
      </c>
      <c r="B34" s="366">
        <f>SUM(B35:B36)</f>
        <v>3784.75</v>
      </c>
      <c r="C34" s="400" t="s">
        <v>571</v>
      </c>
      <c r="D34" s="401" t="s">
        <v>571</v>
      </c>
      <c r="E34" s="369">
        <f>SUM(E35:E36)</f>
        <v>2280.6</v>
      </c>
      <c r="F34" s="400" t="s">
        <v>571</v>
      </c>
      <c r="G34" s="401" t="s">
        <v>571</v>
      </c>
      <c r="H34" s="369">
        <f>SUM(H35:H36)</f>
        <v>1504.15</v>
      </c>
      <c r="I34" s="400" t="s">
        <v>571</v>
      </c>
      <c r="J34" s="401" t="s">
        <v>571</v>
      </c>
      <c r="K34" s="370">
        <v>75</v>
      </c>
      <c r="L34" s="371">
        <f>(E34/K34)*1000</f>
        <v>30407.999999999996</v>
      </c>
      <c r="M34" s="371">
        <f>(H34/K34)*1000</f>
        <v>20055.333333333332</v>
      </c>
    </row>
    <row r="35" spans="1:13" ht="12.75">
      <c r="A35" s="83" t="s">
        <v>735</v>
      </c>
      <c r="B35" s="372">
        <v>2560.06</v>
      </c>
      <c r="C35" s="402" t="s">
        <v>571</v>
      </c>
      <c r="D35" s="403" t="s">
        <v>571</v>
      </c>
      <c r="E35" s="375">
        <v>2280.6</v>
      </c>
      <c r="F35" s="402" t="s">
        <v>571</v>
      </c>
      <c r="G35" s="403" t="s">
        <v>571</v>
      </c>
      <c r="H35" s="375">
        <v>279.46</v>
      </c>
      <c r="I35" s="402" t="s">
        <v>571</v>
      </c>
      <c r="J35" s="403" t="s">
        <v>571</v>
      </c>
      <c r="K35" s="376">
        <v>75</v>
      </c>
      <c r="L35" s="377">
        <f>(E35/K35)*1000</f>
        <v>30407.999999999996</v>
      </c>
      <c r="M35" s="377">
        <f>(H35/K35)*1000</f>
        <v>3726.1333333333328</v>
      </c>
    </row>
    <row r="36" spans="1:13" ht="13.5" thickBot="1">
      <c r="A36" s="86" t="s">
        <v>736</v>
      </c>
      <c r="B36" s="378">
        <v>1224.69</v>
      </c>
      <c r="C36" s="404" t="s">
        <v>571</v>
      </c>
      <c r="D36" s="405" t="s">
        <v>571</v>
      </c>
      <c r="E36" s="381">
        <v>0</v>
      </c>
      <c r="F36" s="404" t="s">
        <v>571</v>
      </c>
      <c r="G36" s="405" t="s">
        <v>571</v>
      </c>
      <c r="H36" s="381">
        <v>1224.69</v>
      </c>
      <c r="I36" s="404" t="s">
        <v>571</v>
      </c>
      <c r="J36" s="405" t="s">
        <v>571</v>
      </c>
      <c r="K36" s="382">
        <v>75</v>
      </c>
      <c r="L36" s="383">
        <f>(E36/K36)*1000</f>
        <v>0</v>
      </c>
      <c r="M36" s="383">
        <f>(H36/K36)*1000</f>
        <v>16329.2</v>
      </c>
    </row>
    <row r="37" ht="13.5" thickBot="1"/>
    <row r="38" spans="1:13" ht="13.5" thickBot="1">
      <c r="A38" s="1568" t="s">
        <v>471</v>
      </c>
      <c r="B38" s="1570" t="s">
        <v>727</v>
      </c>
      <c r="C38" s="1572" t="s">
        <v>728</v>
      </c>
      <c r="D38" s="1572" t="s">
        <v>729</v>
      </c>
      <c r="E38" s="1572" t="s">
        <v>730</v>
      </c>
      <c r="F38" s="1572" t="s">
        <v>728</v>
      </c>
      <c r="G38" s="1572" t="s">
        <v>729</v>
      </c>
      <c r="H38" s="1572" t="s">
        <v>731</v>
      </c>
      <c r="I38" s="1572" t="s">
        <v>728</v>
      </c>
      <c r="J38" s="1572" t="s">
        <v>729</v>
      </c>
      <c r="K38" s="1575" t="s">
        <v>732</v>
      </c>
      <c r="L38" s="1577" t="s">
        <v>733</v>
      </c>
      <c r="M38" s="1577"/>
    </row>
    <row r="39" spans="1:13" ht="13.5" thickBot="1">
      <c r="A39" s="1569"/>
      <c r="B39" s="1571"/>
      <c r="C39" s="1573"/>
      <c r="D39" s="1573"/>
      <c r="E39" s="1574"/>
      <c r="F39" s="1573"/>
      <c r="G39" s="1573"/>
      <c r="H39" s="1574"/>
      <c r="I39" s="1573"/>
      <c r="J39" s="1573"/>
      <c r="K39" s="1576"/>
      <c r="L39" s="365" t="s">
        <v>730</v>
      </c>
      <c r="M39" s="365" t="s">
        <v>731</v>
      </c>
    </row>
    <row r="40" spans="1:13" ht="12.75">
      <c r="A40" s="93" t="s">
        <v>734</v>
      </c>
      <c r="B40" s="366">
        <f>SUM(B41:B42)</f>
        <v>3765.23</v>
      </c>
      <c r="C40" s="400" t="s">
        <v>571</v>
      </c>
      <c r="D40" s="401" t="s">
        <v>571</v>
      </c>
      <c r="E40" s="369">
        <f>SUM(E41:E42)</f>
        <v>2659.5</v>
      </c>
      <c r="F40" s="400" t="s">
        <v>571</v>
      </c>
      <c r="G40" s="401" t="s">
        <v>571</v>
      </c>
      <c r="H40" s="369">
        <f>SUM(H41:H42)</f>
        <v>1105.73</v>
      </c>
      <c r="I40" s="400" t="s">
        <v>571</v>
      </c>
      <c r="J40" s="401" t="s">
        <v>571</v>
      </c>
      <c r="K40" s="370">
        <v>123</v>
      </c>
      <c r="L40" s="371">
        <f>(E40/K40)*1000</f>
        <v>21621.951219512193</v>
      </c>
      <c r="M40" s="371">
        <f>(H40/K40)*1000</f>
        <v>8989.674796747968</v>
      </c>
    </row>
    <row r="41" spans="1:13" ht="12.75">
      <c r="A41" s="83" t="s">
        <v>735</v>
      </c>
      <c r="B41" s="372">
        <v>2734.75</v>
      </c>
      <c r="C41" s="402" t="s">
        <v>571</v>
      </c>
      <c r="D41" s="403" t="s">
        <v>571</v>
      </c>
      <c r="E41" s="375">
        <v>2658.97</v>
      </c>
      <c r="F41" s="402" t="s">
        <v>571</v>
      </c>
      <c r="G41" s="403" t="s">
        <v>571</v>
      </c>
      <c r="H41" s="375">
        <v>75.78</v>
      </c>
      <c r="I41" s="402" t="s">
        <v>571</v>
      </c>
      <c r="J41" s="403" t="s">
        <v>571</v>
      </c>
      <c r="K41" s="376">
        <v>123</v>
      </c>
      <c r="L41" s="377">
        <f>(E41/K41)*1000</f>
        <v>21617.642276422765</v>
      </c>
      <c r="M41" s="377">
        <f>(H41/K41)*1000</f>
        <v>616.0975609756098</v>
      </c>
    </row>
    <row r="42" spans="1:13" ht="13.5" thickBot="1">
      <c r="A42" s="86" t="s">
        <v>736</v>
      </c>
      <c r="B42" s="378">
        <v>1030.48</v>
      </c>
      <c r="C42" s="404" t="s">
        <v>571</v>
      </c>
      <c r="D42" s="405" t="s">
        <v>571</v>
      </c>
      <c r="E42" s="381">
        <v>0.53</v>
      </c>
      <c r="F42" s="404" t="s">
        <v>571</v>
      </c>
      <c r="G42" s="405" t="s">
        <v>571</v>
      </c>
      <c r="H42" s="381">
        <v>1029.95</v>
      </c>
      <c r="I42" s="404" t="s">
        <v>571</v>
      </c>
      <c r="J42" s="405" t="s">
        <v>571</v>
      </c>
      <c r="K42" s="382">
        <v>123</v>
      </c>
      <c r="L42" s="383">
        <f>(E42/K42)*1000</f>
        <v>4.308943089430895</v>
      </c>
      <c r="M42" s="383">
        <f>(H42/K42)*1000</f>
        <v>8373.577235772358</v>
      </c>
    </row>
    <row r="43" spans="1:13" ht="13.5" thickBot="1">
      <c r="A43" s="53"/>
      <c r="B43" s="406"/>
      <c r="C43" s="407"/>
      <c r="D43" s="408"/>
      <c r="E43" s="406"/>
      <c r="F43" s="407"/>
      <c r="G43" s="408"/>
      <c r="H43" s="406"/>
      <c r="I43" s="407"/>
      <c r="J43" s="408"/>
      <c r="K43" s="409"/>
      <c r="L43" s="388"/>
      <c r="M43" s="388"/>
    </row>
    <row r="44" spans="1:13" ht="13.5" thickBot="1">
      <c r="A44" s="1568" t="s">
        <v>472</v>
      </c>
      <c r="B44" s="1570" t="s">
        <v>727</v>
      </c>
      <c r="C44" s="1572" t="s">
        <v>728</v>
      </c>
      <c r="D44" s="1572" t="s">
        <v>729</v>
      </c>
      <c r="E44" s="1572" t="s">
        <v>730</v>
      </c>
      <c r="F44" s="1572" t="s">
        <v>728</v>
      </c>
      <c r="G44" s="1572" t="s">
        <v>729</v>
      </c>
      <c r="H44" s="1572" t="s">
        <v>731</v>
      </c>
      <c r="I44" s="1572" t="s">
        <v>728</v>
      </c>
      <c r="J44" s="1572" t="s">
        <v>729</v>
      </c>
      <c r="K44" s="1575" t="s">
        <v>732</v>
      </c>
      <c r="L44" s="1577" t="s">
        <v>733</v>
      </c>
      <c r="M44" s="1577"/>
    </row>
    <row r="45" spans="1:13" ht="13.5" thickBot="1">
      <c r="A45" s="1569"/>
      <c r="B45" s="1571"/>
      <c r="C45" s="1573"/>
      <c r="D45" s="1573"/>
      <c r="E45" s="1574"/>
      <c r="F45" s="1573"/>
      <c r="G45" s="1573"/>
      <c r="H45" s="1574"/>
      <c r="I45" s="1573"/>
      <c r="J45" s="1573"/>
      <c r="K45" s="1576"/>
      <c r="L45" s="365" t="s">
        <v>730</v>
      </c>
      <c r="M45" s="365" t="s">
        <v>731</v>
      </c>
    </row>
    <row r="46" spans="1:13" ht="12.75">
      <c r="A46" s="93" t="s">
        <v>734</v>
      </c>
      <c r="B46" s="366">
        <f>SUM(B47:B48)</f>
        <v>8371.07</v>
      </c>
      <c r="C46" s="400" t="s">
        <v>571</v>
      </c>
      <c r="D46" s="401" t="s">
        <v>571</v>
      </c>
      <c r="E46" s="369">
        <f>SUM(E47:E48)</f>
        <v>2991.22</v>
      </c>
      <c r="F46" s="400" t="s">
        <v>571</v>
      </c>
      <c r="G46" s="401" t="s">
        <v>571</v>
      </c>
      <c r="H46" s="369">
        <f>SUM(H47:H48)</f>
        <v>5379.85</v>
      </c>
      <c r="I46" s="400" t="s">
        <v>571</v>
      </c>
      <c r="J46" s="401" t="s">
        <v>571</v>
      </c>
      <c r="K46" s="370">
        <v>652</v>
      </c>
      <c r="L46" s="371">
        <f>(E46/K46)*1000</f>
        <v>4587.760736196318</v>
      </c>
      <c r="M46" s="371">
        <f>(H46/K46)*1000</f>
        <v>8251.303680981597</v>
      </c>
    </row>
    <row r="47" spans="1:13" ht="12.75">
      <c r="A47" s="83" t="s">
        <v>735</v>
      </c>
      <c r="B47" s="372">
        <v>4224.48</v>
      </c>
      <c r="C47" s="402" t="s">
        <v>571</v>
      </c>
      <c r="D47" s="403" t="s">
        <v>571</v>
      </c>
      <c r="E47" s="375">
        <v>2991.22</v>
      </c>
      <c r="F47" s="402" t="s">
        <v>571</v>
      </c>
      <c r="G47" s="403" t="s">
        <v>571</v>
      </c>
      <c r="H47" s="375">
        <v>1233.26</v>
      </c>
      <c r="I47" s="402" t="s">
        <v>571</v>
      </c>
      <c r="J47" s="403" t="s">
        <v>571</v>
      </c>
      <c r="K47" s="376">
        <v>652</v>
      </c>
      <c r="L47" s="377">
        <f>(E47/K47)*1000</f>
        <v>4587.760736196318</v>
      </c>
      <c r="M47" s="377">
        <f>(H47/K47)*1000</f>
        <v>1891.5030674846626</v>
      </c>
    </row>
    <row r="48" spans="1:13" ht="13.5" thickBot="1">
      <c r="A48" s="86" t="s">
        <v>736</v>
      </c>
      <c r="B48" s="378">
        <v>4146.59</v>
      </c>
      <c r="C48" s="404" t="s">
        <v>571</v>
      </c>
      <c r="D48" s="405" t="s">
        <v>571</v>
      </c>
      <c r="E48" s="381">
        <v>0</v>
      </c>
      <c r="F48" s="404" t="s">
        <v>571</v>
      </c>
      <c r="G48" s="405" t="s">
        <v>571</v>
      </c>
      <c r="H48" s="381">
        <v>4146.59</v>
      </c>
      <c r="I48" s="404" t="s">
        <v>571</v>
      </c>
      <c r="J48" s="405" t="s">
        <v>571</v>
      </c>
      <c r="K48" s="382">
        <v>652</v>
      </c>
      <c r="L48" s="383">
        <f>(E48/K48)*1000</f>
        <v>0</v>
      </c>
      <c r="M48" s="383">
        <f>(H48/K48)*1000</f>
        <v>6359.800613496933</v>
      </c>
    </row>
    <row r="49" spans="1:13" ht="12.75">
      <c r="A49" s="53"/>
      <c r="B49" s="406"/>
      <c r="C49" s="407"/>
      <c r="D49" s="408"/>
      <c r="E49" s="406"/>
      <c r="F49" s="407"/>
      <c r="G49" s="408"/>
      <c r="H49" s="406"/>
      <c r="I49" s="407"/>
      <c r="J49" s="408"/>
      <c r="K49" s="409"/>
      <c r="L49" s="388"/>
      <c r="M49" s="388"/>
    </row>
    <row r="51" spans="1:9" ht="12.75">
      <c r="A51" s="410" t="s">
        <v>737</v>
      </c>
      <c r="B51" s="1201">
        <v>40589</v>
      </c>
      <c r="C51" s="411"/>
      <c r="D51" s="411"/>
      <c r="E51" s="411"/>
      <c r="F51" s="411"/>
      <c r="G51" s="411"/>
      <c r="H51" s="411"/>
      <c r="I51" s="411"/>
    </row>
    <row r="52" spans="1:9" ht="12.75">
      <c r="A52" s="410" t="s">
        <v>511</v>
      </c>
      <c r="B52" s="411" t="s">
        <v>177</v>
      </c>
      <c r="C52" s="411"/>
      <c r="D52" s="411"/>
      <c r="E52" s="411"/>
      <c r="F52" s="411"/>
      <c r="G52" s="411"/>
      <c r="H52" s="411" t="s">
        <v>510</v>
      </c>
      <c r="I52" s="411" t="s">
        <v>453</v>
      </c>
    </row>
    <row r="53" spans="1:9" ht="12.75">
      <c r="A53" s="410"/>
      <c r="B53" s="411"/>
      <c r="C53" s="411"/>
      <c r="D53" s="411"/>
      <c r="E53" s="411"/>
      <c r="F53" s="411"/>
      <c r="G53" s="411"/>
      <c r="H53" s="411" t="s">
        <v>512</v>
      </c>
      <c r="I53" s="411"/>
    </row>
    <row r="54" spans="1:9" ht="12.75">
      <c r="A54" s="411"/>
      <c r="B54" s="411"/>
      <c r="C54" s="411"/>
      <c r="D54" s="411"/>
      <c r="E54" s="411"/>
      <c r="F54" s="411"/>
      <c r="G54" s="411"/>
      <c r="H54" s="411"/>
      <c r="I54" s="411"/>
    </row>
  </sheetData>
  <sheetProtection/>
  <mergeCells count="84">
    <mergeCell ref="I44:I45"/>
    <mergeCell ref="J44:J45"/>
    <mergeCell ref="K44:K45"/>
    <mergeCell ref="L44:M44"/>
    <mergeCell ref="E44:E45"/>
    <mergeCell ref="F44:F45"/>
    <mergeCell ref="G44:G45"/>
    <mergeCell ref="H44:H45"/>
    <mergeCell ref="A44:A45"/>
    <mergeCell ref="B44:B45"/>
    <mergeCell ref="C44:C45"/>
    <mergeCell ref="D44:D45"/>
    <mergeCell ref="I38:I39"/>
    <mergeCell ref="J38:J39"/>
    <mergeCell ref="K38:K39"/>
    <mergeCell ref="L38:M38"/>
    <mergeCell ref="E38:E39"/>
    <mergeCell ref="F38:F39"/>
    <mergeCell ref="G38:G39"/>
    <mergeCell ref="H38:H39"/>
    <mergeCell ref="A38:A39"/>
    <mergeCell ref="B38:B39"/>
    <mergeCell ref="C38:C39"/>
    <mergeCell ref="D38:D39"/>
    <mergeCell ref="I32:I33"/>
    <mergeCell ref="J32:J33"/>
    <mergeCell ref="K32:K33"/>
    <mergeCell ref="L32:M32"/>
    <mergeCell ref="E32:E33"/>
    <mergeCell ref="F32:F33"/>
    <mergeCell ref="G32:G33"/>
    <mergeCell ref="H32:H33"/>
    <mergeCell ref="A32:A33"/>
    <mergeCell ref="B32:B33"/>
    <mergeCell ref="C32:C33"/>
    <mergeCell ref="D32:D33"/>
    <mergeCell ref="I26:I27"/>
    <mergeCell ref="J26:J27"/>
    <mergeCell ref="K26:K27"/>
    <mergeCell ref="L26:M26"/>
    <mergeCell ref="E26:E27"/>
    <mergeCell ref="F26:F27"/>
    <mergeCell ref="G26:G27"/>
    <mergeCell ref="H26:H27"/>
    <mergeCell ref="A26:A27"/>
    <mergeCell ref="B26:B27"/>
    <mergeCell ref="C26:C27"/>
    <mergeCell ref="D26:D27"/>
    <mergeCell ref="I20:I21"/>
    <mergeCell ref="J20:J21"/>
    <mergeCell ref="K20:K21"/>
    <mergeCell ref="L20:M20"/>
    <mergeCell ref="E20:E21"/>
    <mergeCell ref="F20:F21"/>
    <mergeCell ref="G20:G21"/>
    <mergeCell ref="H20:H21"/>
    <mergeCell ref="A20:A21"/>
    <mergeCell ref="B20:B21"/>
    <mergeCell ref="C20:C21"/>
    <mergeCell ref="D20:D21"/>
    <mergeCell ref="I14:I15"/>
    <mergeCell ref="J14:J15"/>
    <mergeCell ref="K14:K15"/>
    <mergeCell ref="L14:M14"/>
    <mergeCell ref="E14:E15"/>
    <mergeCell ref="F14:F15"/>
    <mergeCell ref="G14:G15"/>
    <mergeCell ref="H14:H15"/>
    <mergeCell ref="A14:A15"/>
    <mergeCell ref="B14:B15"/>
    <mergeCell ref="C14:C15"/>
    <mergeCell ref="D14:D15"/>
    <mergeCell ref="I7:I8"/>
    <mergeCell ref="J7:J8"/>
    <mergeCell ref="K7:K8"/>
    <mergeCell ref="L7:M7"/>
    <mergeCell ref="E7:E8"/>
    <mergeCell ref="F7:F8"/>
    <mergeCell ref="G7:G8"/>
    <mergeCell ref="H7:H8"/>
    <mergeCell ref="A7:A8"/>
    <mergeCell ref="B7:B8"/>
    <mergeCell ref="C7:C8"/>
    <mergeCell ref="D7:D8"/>
  </mergeCells>
  <printOptions/>
  <pageMargins left="0.7874015748031497" right="0.7874015748031497" top="0.67" bottom="0.72" header="0.5118110236220472" footer="0.5118110236220472"/>
  <pageSetup fitToHeight="1" fitToWidth="1" horizontalDpi="600" verticalDpi="600" orientation="landscape" paperSize="9" scale="72" r:id="rId1"/>
  <rowBreaks count="1" manualBreakCount="1">
    <brk id="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25">
      <selection activeCell="H59" sqref="H59"/>
    </sheetView>
  </sheetViews>
  <sheetFormatPr defaultColWidth="9.140625" defaultRowHeight="12.75"/>
  <cols>
    <col min="1" max="1" width="10.7109375" style="717" customWidth="1"/>
    <col min="2" max="2" width="49.7109375" style="717" customWidth="1"/>
    <col min="3" max="6" width="15.57421875" style="717" customWidth="1"/>
    <col min="7" max="7" width="13.421875" style="717" customWidth="1"/>
    <col min="8" max="16384" width="9.140625" style="717" customWidth="1"/>
  </cols>
  <sheetData>
    <row r="1" spans="2:6" ht="12.75">
      <c r="B1" s="718"/>
      <c r="C1" s="719"/>
      <c r="E1" s="720"/>
      <c r="F1" s="721" t="s">
        <v>904</v>
      </c>
    </row>
    <row r="2" spans="1:2" ht="12.75">
      <c r="A2" s="717" t="s">
        <v>905</v>
      </c>
      <c r="B2" s="719" t="s">
        <v>906</v>
      </c>
    </row>
    <row r="3" spans="1:2" ht="12.75">
      <c r="A3" s="717" t="s">
        <v>534</v>
      </c>
      <c r="B3" s="722">
        <v>843474</v>
      </c>
    </row>
    <row r="4" spans="1:6" ht="12.75">
      <c r="A4" s="1245"/>
      <c r="B4" s="1245"/>
      <c r="C4" s="1245"/>
      <c r="D4" s="1245"/>
      <c r="E4" s="1245"/>
      <c r="F4" s="1245"/>
    </row>
    <row r="5" spans="1:6" ht="15" customHeight="1">
      <c r="A5" s="1246" t="s">
        <v>0</v>
      </c>
      <c r="B5" s="1246"/>
      <c r="C5" s="1246"/>
      <c r="D5" s="1246"/>
      <c r="E5" s="1246"/>
      <c r="F5" s="1246"/>
    </row>
    <row r="6" spans="1:6" ht="12.75">
      <c r="A6" s="1245" t="s">
        <v>1</v>
      </c>
      <c r="B6" s="1245"/>
      <c r="C6" s="1245"/>
      <c r="D6" s="1245"/>
      <c r="E6" s="1245"/>
      <c r="F6" s="1245"/>
    </row>
    <row r="7" ht="13.5" thickBot="1">
      <c r="F7" s="723" t="s">
        <v>508</v>
      </c>
    </row>
    <row r="8" spans="1:7" s="727" customFormat="1" ht="75.75" thickBot="1">
      <c r="A8" s="724" t="s">
        <v>2</v>
      </c>
      <c r="B8" s="725" t="s">
        <v>562</v>
      </c>
      <c r="C8" s="724" t="s">
        <v>3</v>
      </c>
      <c r="D8" s="724" t="s">
        <v>49</v>
      </c>
      <c r="E8" s="724" t="s">
        <v>4</v>
      </c>
      <c r="F8" s="724" t="s">
        <v>5</v>
      </c>
      <c r="G8" s="726"/>
    </row>
    <row r="9" spans="1:6" ht="13.5" thickBot="1">
      <c r="A9" s="728" t="s">
        <v>570</v>
      </c>
      <c r="B9" s="729" t="s">
        <v>6</v>
      </c>
      <c r="C9" s="729">
        <v>1</v>
      </c>
      <c r="D9" s="729">
        <v>2</v>
      </c>
      <c r="E9" s="729">
        <v>3</v>
      </c>
      <c r="F9" s="728" t="s">
        <v>7</v>
      </c>
    </row>
    <row r="10" spans="1:6" ht="13.5" thickBot="1">
      <c r="A10" s="729"/>
      <c r="B10" s="730" t="s">
        <v>8</v>
      </c>
      <c r="C10" s="731">
        <f>SUM(C11:C34)-(C13+C29+C30)</f>
        <v>43716092</v>
      </c>
      <c r="D10" s="731">
        <f>SUM(D11:D34)-(D13+D29+D30)</f>
        <v>0</v>
      </c>
      <c r="E10" s="731">
        <f>SUM(E11:E34)-(E13+E29+E30)</f>
        <v>43713236</v>
      </c>
      <c r="F10" s="731">
        <f aca="true" t="shared" si="0" ref="F10:F34">C10-D10-E10</f>
        <v>2856</v>
      </c>
    </row>
    <row r="11" spans="1:6" ht="38.25">
      <c r="A11" s="732">
        <v>33008</v>
      </c>
      <c r="B11" s="733" t="s">
        <v>9</v>
      </c>
      <c r="C11" s="734">
        <v>0</v>
      </c>
      <c r="D11" s="734"/>
      <c r="E11" s="734"/>
      <c r="F11" s="735">
        <f t="shared" si="0"/>
        <v>0</v>
      </c>
    </row>
    <row r="12" spans="1:6" ht="12.75">
      <c r="A12" s="736">
        <v>33015</v>
      </c>
      <c r="B12" s="733" t="s">
        <v>10</v>
      </c>
      <c r="C12" s="734">
        <v>0</v>
      </c>
      <c r="D12" s="734"/>
      <c r="E12" s="734"/>
      <c r="F12" s="735">
        <f t="shared" si="0"/>
        <v>0</v>
      </c>
    </row>
    <row r="13" spans="1:6" ht="12.75">
      <c r="A13" s="737"/>
      <c r="B13" s="733" t="s">
        <v>11</v>
      </c>
      <c r="C13" s="734">
        <v>0</v>
      </c>
      <c r="D13" s="734"/>
      <c r="E13" s="734"/>
      <c r="F13" s="735">
        <f t="shared" si="0"/>
        <v>0</v>
      </c>
    </row>
    <row r="14" spans="1:6" ht="12.75">
      <c r="A14" s="737">
        <v>33017</v>
      </c>
      <c r="B14" s="733" t="s">
        <v>12</v>
      </c>
      <c r="C14" s="734">
        <v>0</v>
      </c>
      <c r="D14" s="734"/>
      <c r="E14" s="734"/>
      <c r="F14" s="735">
        <f t="shared" si="0"/>
        <v>0</v>
      </c>
    </row>
    <row r="15" spans="1:6" ht="12.75" customHeight="1">
      <c r="A15" s="737">
        <v>33020</v>
      </c>
      <c r="B15" s="733" t="s">
        <v>13</v>
      </c>
      <c r="C15" s="734">
        <v>0</v>
      </c>
      <c r="D15" s="734"/>
      <c r="E15" s="734"/>
      <c r="F15" s="735">
        <f t="shared" si="0"/>
        <v>0</v>
      </c>
    </row>
    <row r="16" spans="1:6" ht="12.75" customHeight="1">
      <c r="A16" s="737">
        <v>33024</v>
      </c>
      <c r="B16" s="733" t="s">
        <v>14</v>
      </c>
      <c r="C16" s="734">
        <v>0</v>
      </c>
      <c r="D16" s="734"/>
      <c r="E16" s="734"/>
      <c r="F16" s="735">
        <f t="shared" si="0"/>
        <v>0</v>
      </c>
    </row>
    <row r="17" spans="1:6" ht="27.75" customHeight="1">
      <c r="A17" s="737">
        <v>33025</v>
      </c>
      <c r="B17" s="733" t="s">
        <v>15</v>
      </c>
      <c r="C17" s="734">
        <v>0</v>
      </c>
      <c r="D17" s="734"/>
      <c r="E17" s="734"/>
      <c r="F17" s="735">
        <f t="shared" si="0"/>
        <v>0</v>
      </c>
    </row>
    <row r="18" spans="1:6" ht="12.75" customHeight="1">
      <c r="A18" s="737">
        <v>33026</v>
      </c>
      <c r="B18" s="733" t="s">
        <v>16</v>
      </c>
      <c r="C18" s="734">
        <v>32130</v>
      </c>
      <c r="D18" s="734"/>
      <c r="E18" s="734">
        <v>29274</v>
      </c>
      <c r="F18" s="735">
        <f t="shared" si="0"/>
        <v>2856</v>
      </c>
    </row>
    <row r="19" spans="1:6" ht="12.75" customHeight="1">
      <c r="A19" s="737">
        <v>33122</v>
      </c>
      <c r="B19" s="733" t="s">
        <v>17</v>
      </c>
      <c r="C19" s="734">
        <v>0</v>
      </c>
      <c r="D19" s="734"/>
      <c r="E19" s="734"/>
      <c r="F19" s="735">
        <f t="shared" si="0"/>
        <v>0</v>
      </c>
    </row>
    <row r="20" spans="1:6" ht="12.75">
      <c r="A20" s="737">
        <v>33155</v>
      </c>
      <c r="B20" s="733" t="s">
        <v>18</v>
      </c>
      <c r="C20" s="734"/>
      <c r="D20" s="734"/>
      <c r="E20" s="734"/>
      <c r="F20" s="735">
        <f t="shared" si="0"/>
        <v>0</v>
      </c>
    </row>
    <row r="21" spans="1:6" ht="12.75">
      <c r="A21" s="732">
        <v>33160</v>
      </c>
      <c r="B21" s="733" t="s">
        <v>19</v>
      </c>
      <c r="C21" s="734">
        <v>0</v>
      </c>
      <c r="D21" s="734"/>
      <c r="E21" s="734"/>
      <c r="F21" s="735">
        <f t="shared" si="0"/>
        <v>0</v>
      </c>
    </row>
    <row r="22" spans="1:6" ht="12.75">
      <c r="A22" s="732">
        <v>33163</v>
      </c>
      <c r="B22" s="733" t="s">
        <v>20</v>
      </c>
      <c r="C22" s="734">
        <v>0</v>
      </c>
      <c r="D22" s="734"/>
      <c r="E22" s="734"/>
      <c r="F22" s="735">
        <f t="shared" si="0"/>
        <v>0</v>
      </c>
    </row>
    <row r="23" spans="1:6" ht="12.75">
      <c r="A23" s="732">
        <v>33166</v>
      </c>
      <c r="B23" s="733" t="s">
        <v>21</v>
      </c>
      <c r="C23" s="734">
        <v>0</v>
      </c>
      <c r="D23" s="734"/>
      <c r="E23" s="734"/>
      <c r="F23" s="735">
        <f t="shared" si="0"/>
        <v>0</v>
      </c>
    </row>
    <row r="24" spans="1:6" ht="25.5">
      <c r="A24" s="732">
        <v>33215</v>
      </c>
      <c r="B24" s="733" t="s">
        <v>22</v>
      </c>
      <c r="C24" s="734"/>
      <c r="D24" s="734"/>
      <c r="E24" s="734"/>
      <c r="F24" s="735">
        <f t="shared" si="0"/>
        <v>0</v>
      </c>
    </row>
    <row r="25" spans="1:6" ht="12.75">
      <c r="A25" s="732">
        <v>33244</v>
      </c>
      <c r="B25" s="733" t="s">
        <v>23</v>
      </c>
      <c r="C25" s="734">
        <v>0</v>
      </c>
      <c r="D25" s="734"/>
      <c r="E25" s="734"/>
      <c r="F25" s="735">
        <f t="shared" si="0"/>
        <v>0</v>
      </c>
    </row>
    <row r="26" spans="1:6" ht="12.75">
      <c r="A26" s="732">
        <v>33246</v>
      </c>
      <c r="B26" s="733" t="s">
        <v>24</v>
      </c>
      <c r="C26" s="734">
        <v>0</v>
      </c>
      <c r="D26" s="734"/>
      <c r="E26" s="734"/>
      <c r="F26" s="735">
        <f t="shared" si="0"/>
        <v>0</v>
      </c>
    </row>
    <row r="27" spans="1:6" ht="12.75">
      <c r="A27" s="736">
        <v>33339</v>
      </c>
      <c r="B27" s="733" t="s">
        <v>25</v>
      </c>
      <c r="C27" s="734">
        <v>0</v>
      </c>
      <c r="D27" s="734"/>
      <c r="E27" s="734"/>
      <c r="F27" s="735">
        <f t="shared" si="0"/>
        <v>0</v>
      </c>
    </row>
    <row r="28" spans="1:6" ht="12.75">
      <c r="A28" s="736">
        <v>33353</v>
      </c>
      <c r="B28" s="733" t="s">
        <v>26</v>
      </c>
      <c r="C28" s="734">
        <v>43683962</v>
      </c>
      <c r="D28" s="734"/>
      <c r="E28" s="734">
        <v>43683962</v>
      </c>
      <c r="F28" s="735">
        <f t="shared" si="0"/>
        <v>0</v>
      </c>
    </row>
    <row r="29" spans="1:6" ht="12.75">
      <c r="A29" s="738"/>
      <c r="B29" s="733" t="s">
        <v>27</v>
      </c>
      <c r="C29" s="734">
        <v>31053294</v>
      </c>
      <c r="D29" s="734"/>
      <c r="E29" s="734">
        <v>31053294</v>
      </c>
      <c r="F29" s="735">
        <f t="shared" si="0"/>
        <v>0</v>
      </c>
    </row>
    <row r="30" spans="1:6" ht="12.75">
      <c r="A30" s="737"/>
      <c r="B30" s="733" t="s">
        <v>28</v>
      </c>
      <c r="C30" s="734">
        <v>767000</v>
      </c>
      <c r="D30" s="734"/>
      <c r="E30" s="734">
        <v>767000</v>
      </c>
      <c r="F30" s="735">
        <f t="shared" si="0"/>
        <v>0</v>
      </c>
    </row>
    <row r="31" spans="1:6" ht="12.75">
      <c r="A31" s="737">
        <v>33354</v>
      </c>
      <c r="B31" s="733" t="s">
        <v>29</v>
      </c>
      <c r="C31" s="734">
        <v>0</v>
      </c>
      <c r="D31" s="734"/>
      <c r="E31" s="734"/>
      <c r="F31" s="735">
        <f t="shared" si="0"/>
        <v>0</v>
      </c>
    </row>
    <row r="32" spans="1:6" ht="12.75">
      <c r="A32" s="737">
        <v>33426</v>
      </c>
      <c r="B32" s="739" t="s">
        <v>30</v>
      </c>
      <c r="C32" s="740">
        <v>0</v>
      </c>
      <c r="D32" s="740"/>
      <c r="E32" s="740"/>
      <c r="F32" s="741">
        <f t="shared" si="0"/>
        <v>0</v>
      </c>
    </row>
    <row r="33" spans="1:6" ht="38.25">
      <c r="A33" s="737">
        <v>33435</v>
      </c>
      <c r="B33" s="739" t="s">
        <v>31</v>
      </c>
      <c r="C33" s="740">
        <v>0</v>
      </c>
      <c r="D33" s="740"/>
      <c r="E33" s="740"/>
      <c r="F33" s="741">
        <f t="shared" si="0"/>
        <v>0</v>
      </c>
    </row>
    <row r="34" spans="1:6" ht="25.5">
      <c r="A34" s="742">
        <v>33457</v>
      </c>
      <c r="B34" s="743" t="s">
        <v>32</v>
      </c>
      <c r="C34" s="740">
        <v>0</v>
      </c>
      <c r="D34" s="740"/>
      <c r="E34" s="740"/>
      <c r="F34" s="741">
        <f t="shared" si="0"/>
        <v>0</v>
      </c>
    </row>
    <row r="35" spans="1:6" ht="12.75">
      <c r="A35" s="744"/>
      <c r="B35" s="745"/>
      <c r="C35" s="734"/>
      <c r="D35" s="734"/>
      <c r="E35" s="734"/>
      <c r="F35" s="735"/>
    </row>
    <row r="36" spans="1:6" ht="12.75">
      <c r="A36" s="742"/>
      <c r="B36" s="743"/>
      <c r="C36" s="740"/>
      <c r="D36" s="740"/>
      <c r="E36" s="740"/>
      <c r="F36" s="741"/>
    </row>
    <row r="37" spans="1:6" ht="12.75">
      <c r="A37" s="732"/>
      <c r="B37" s="745"/>
      <c r="C37" s="734"/>
      <c r="D37" s="734"/>
      <c r="E37" s="734"/>
      <c r="F37" s="735"/>
    </row>
    <row r="38" spans="1:6" ht="12.75">
      <c r="A38" s="732"/>
      <c r="B38" s="745"/>
      <c r="C38" s="734"/>
      <c r="D38" s="734"/>
      <c r="E38" s="734"/>
      <c r="F38" s="735"/>
    </row>
    <row r="39" spans="1:6" ht="12.75">
      <c r="A39" s="732"/>
      <c r="B39" s="745"/>
      <c r="C39" s="734"/>
      <c r="D39" s="734"/>
      <c r="E39" s="734"/>
      <c r="F39" s="735"/>
    </row>
    <row r="40" spans="1:6" ht="12.75">
      <c r="A40" s="732"/>
      <c r="B40" s="745"/>
      <c r="C40" s="734"/>
      <c r="D40" s="734"/>
      <c r="E40" s="734"/>
      <c r="F40" s="735"/>
    </row>
    <row r="41" spans="1:6" ht="12.75">
      <c r="A41" s="732"/>
      <c r="B41" s="745"/>
      <c r="C41" s="734"/>
      <c r="D41" s="734"/>
      <c r="E41" s="734"/>
      <c r="F41" s="735"/>
    </row>
    <row r="42" spans="1:6" ht="12.75">
      <c r="A42" s="732"/>
      <c r="B42" s="745"/>
      <c r="C42" s="734"/>
      <c r="D42" s="734"/>
      <c r="E42" s="734"/>
      <c r="F42" s="735"/>
    </row>
    <row r="43" spans="1:6" ht="12.75">
      <c r="A43" s="732"/>
      <c r="B43" s="746"/>
      <c r="C43" s="734"/>
      <c r="D43" s="734"/>
      <c r="E43" s="734"/>
      <c r="F43" s="735"/>
    </row>
    <row r="44" spans="1:6" ht="13.5" thickBot="1">
      <c r="A44" s="747"/>
      <c r="B44" s="748"/>
      <c r="C44" s="749"/>
      <c r="D44" s="749"/>
      <c r="E44" s="749"/>
      <c r="F44" s="750"/>
    </row>
    <row r="45" spans="1:6" ht="13.5" thickBot="1">
      <c r="A45" s="728"/>
      <c r="B45" s="751" t="s">
        <v>50</v>
      </c>
      <c r="C45" s="752">
        <v>0</v>
      </c>
      <c r="D45" s="731">
        <f>SUM(D47:D51)</f>
        <v>0</v>
      </c>
      <c r="E45" s="731">
        <f>SUM(E47:E51)</f>
        <v>0</v>
      </c>
      <c r="F45" s="731">
        <f>C45-D45-E45</f>
        <v>0</v>
      </c>
    </row>
    <row r="46" spans="1:6" ht="12.75">
      <c r="A46" s="738"/>
      <c r="B46" s="753" t="s">
        <v>33</v>
      </c>
      <c r="C46" s="754"/>
      <c r="D46" s="754"/>
      <c r="E46" s="754"/>
      <c r="F46" s="754"/>
    </row>
    <row r="47" spans="1:6" ht="12.75">
      <c r="A47" s="738"/>
      <c r="B47" s="755"/>
      <c r="C47" s="756"/>
      <c r="D47" s="754"/>
      <c r="E47" s="754"/>
      <c r="F47" s="754"/>
    </row>
    <row r="48" spans="1:6" ht="12.75">
      <c r="A48" s="732"/>
      <c r="B48" s="745"/>
      <c r="C48" s="735"/>
      <c r="D48" s="735"/>
      <c r="E48" s="735"/>
      <c r="F48" s="735"/>
    </row>
    <row r="49" spans="1:6" ht="12.75">
      <c r="A49" s="738"/>
      <c r="B49" s="755"/>
      <c r="C49" s="754"/>
      <c r="D49" s="754"/>
      <c r="E49" s="754"/>
      <c r="F49" s="754"/>
    </row>
    <row r="50" spans="1:6" ht="12.75">
      <c r="A50" s="732"/>
      <c r="B50" s="745"/>
      <c r="C50" s="735"/>
      <c r="D50" s="735"/>
      <c r="E50" s="735"/>
      <c r="F50" s="735"/>
    </row>
    <row r="51" spans="1:6" ht="13.5" thickBot="1">
      <c r="A51" s="757"/>
      <c r="B51" s="758"/>
      <c r="C51" s="750"/>
      <c r="D51" s="750"/>
      <c r="E51" s="750"/>
      <c r="F51" s="750"/>
    </row>
    <row r="52" spans="1:6" ht="13.5" thickBot="1">
      <c r="A52" s="728"/>
      <c r="B52" s="759" t="s">
        <v>34</v>
      </c>
      <c r="C52" s="731">
        <f>C10+C45</f>
        <v>43716092</v>
      </c>
      <c r="D52" s="731">
        <f>D10+D45</f>
        <v>0</v>
      </c>
      <c r="E52" s="731">
        <f>E10+E45</f>
        <v>43713236</v>
      </c>
      <c r="F52" s="731">
        <f>C52-D52-E52</f>
        <v>2856</v>
      </c>
    </row>
    <row r="53" spans="1:6" ht="12.75">
      <c r="A53" s="760"/>
      <c r="B53" s="761"/>
      <c r="C53" s="762"/>
      <c r="D53" s="762"/>
      <c r="E53" s="762"/>
      <c r="F53" s="762"/>
    </row>
    <row r="54" spans="1:2" ht="12.75">
      <c r="A54" s="763" t="s">
        <v>573</v>
      </c>
      <c r="B54" s="763"/>
    </row>
    <row r="55" spans="1:7" ht="12.75">
      <c r="A55" s="763" t="s">
        <v>35</v>
      </c>
      <c r="B55" s="763"/>
      <c r="C55" s="720"/>
      <c r="D55" s="720"/>
      <c r="E55" s="720"/>
      <c r="F55" s="720"/>
      <c r="G55" s="720"/>
    </row>
    <row r="56" spans="1:7" ht="12.75" customHeight="1">
      <c r="A56" s="1253" t="s">
        <v>36</v>
      </c>
      <c r="B56" s="1254"/>
      <c r="C56" s="1254"/>
      <c r="D56" s="1254"/>
      <c r="E56" s="1254"/>
      <c r="F56" s="1254"/>
      <c r="G56" s="720"/>
    </row>
    <row r="57" spans="1:6" ht="14.25" customHeight="1">
      <c r="A57" s="1253" t="s">
        <v>37</v>
      </c>
      <c r="B57" s="1254"/>
      <c r="C57" s="1254"/>
      <c r="D57" s="1254"/>
      <c r="E57" s="1254"/>
      <c r="F57" s="1254"/>
    </row>
    <row r="58" spans="1:2" ht="12.75">
      <c r="A58" s="763" t="s">
        <v>38</v>
      </c>
      <c r="B58" s="763"/>
    </row>
    <row r="59" spans="1:2" ht="12.75" customHeight="1">
      <c r="A59" s="763" t="s">
        <v>39</v>
      </c>
      <c r="B59" s="763"/>
    </row>
    <row r="60" spans="1:2" ht="12.75" customHeight="1">
      <c r="A60" s="763"/>
      <c r="B60" s="763"/>
    </row>
    <row r="61" spans="1:6" ht="12.75">
      <c r="A61" s="717" t="s">
        <v>40</v>
      </c>
      <c r="B61" s="717" t="s">
        <v>41</v>
      </c>
      <c r="E61" s="717" t="s">
        <v>42</v>
      </c>
      <c r="F61" s="717" t="s">
        <v>43</v>
      </c>
    </row>
    <row r="62" spans="1:6" ht="12.75">
      <c r="A62" s="717" t="s">
        <v>44</v>
      </c>
      <c r="C62" s="764">
        <v>40563</v>
      </c>
      <c r="E62" s="717" t="s">
        <v>44</v>
      </c>
      <c r="F62" s="717" t="s">
        <v>45</v>
      </c>
    </row>
    <row r="63" spans="1:2" ht="15">
      <c r="A63" s="717" t="s">
        <v>46</v>
      </c>
      <c r="B63" s="765" t="s">
        <v>47</v>
      </c>
    </row>
    <row r="64" spans="1:2" ht="12.75">
      <c r="A64" s="717" t="s">
        <v>48</v>
      </c>
      <c r="B64" s="836">
        <v>571752346</v>
      </c>
    </row>
  </sheetData>
  <sheetProtection/>
  <mergeCells count="5">
    <mergeCell ref="A57:F57"/>
    <mergeCell ref="A4:F4"/>
    <mergeCell ref="A5:F5"/>
    <mergeCell ref="A6:F6"/>
    <mergeCell ref="A56:F56"/>
  </mergeCells>
  <hyperlinks>
    <hyperlink ref="B63" r:id="rId1" display="jana.majerovova@roznovskastredni.cz"/>
  </hyperlinks>
  <printOptions/>
  <pageMargins left="0.7" right="0.7" top="0.787401575" bottom="0.787401575" header="0.3" footer="0.3"/>
  <pageSetup horizontalDpi="300" verticalDpi="300" orientation="portrait" paperSize="8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F43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55.7109375" style="0" customWidth="1"/>
    <col min="3" max="6" width="15.57421875" style="0" customWidth="1"/>
  </cols>
  <sheetData>
    <row r="2" spans="1:6" ht="12.75">
      <c r="A2" s="766"/>
      <c r="B2" s="767"/>
      <c r="C2" s="766"/>
      <c r="D2" s="766"/>
      <c r="E2" s="1248" t="s">
        <v>51</v>
      </c>
      <c r="F2" s="1248"/>
    </row>
    <row r="3" spans="1:6" ht="12.75">
      <c r="A3" s="10" t="s">
        <v>905</v>
      </c>
      <c r="B3" s="3" t="s">
        <v>52</v>
      </c>
      <c r="C3" s="766"/>
      <c r="D3" s="766"/>
      <c r="E3" s="766"/>
      <c r="F3" s="766"/>
    </row>
    <row r="4" spans="1:6" ht="12.75">
      <c r="A4" s="10" t="s">
        <v>534</v>
      </c>
      <c r="B4" s="768">
        <v>843474</v>
      </c>
      <c r="C4" s="766"/>
      <c r="D4" s="766"/>
      <c r="E4" s="766"/>
      <c r="F4" s="766"/>
    </row>
    <row r="5" spans="1:6" ht="12.75">
      <c r="A5" s="766"/>
      <c r="B5" s="769"/>
      <c r="C5" s="766"/>
      <c r="D5" s="766"/>
      <c r="E5" s="766"/>
      <c r="F5" s="766"/>
    </row>
    <row r="6" spans="1:6" ht="12.75">
      <c r="A6" s="766"/>
      <c r="B6" s="1247" t="s">
        <v>53</v>
      </c>
      <c r="C6" s="1247"/>
      <c r="D6" s="1247"/>
      <c r="E6" s="1247"/>
      <c r="F6" s="1247"/>
    </row>
    <row r="7" spans="1:6" ht="12.75">
      <c r="A7" s="766"/>
      <c r="B7" s="1247" t="s">
        <v>73</v>
      </c>
      <c r="C7" s="1247"/>
      <c r="D7" s="1247"/>
      <c r="E7" s="1247"/>
      <c r="F7" s="1247"/>
    </row>
    <row r="8" spans="1:6" ht="12.75">
      <c r="A8" s="766"/>
      <c r="B8" s="1247" t="s">
        <v>54</v>
      </c>
      <c r="C8" s="1247"/>
      <c r="D8" s="1247"/>
      <c r="E8" s="1247"/>
      <c r="F8" s="1247"/>
    </row>
    <row r="9" spans="1:6" ht="12.75">
      <c r="A9" s="766"/>
      <c r="B9" s="1247"/>
      <c r="C9" s="1247"/>
      <c r="D9" s="1247"/>
      <c r="E9" s="1247"/>
      <c r="F9" s="766"/>
    </row>
    <row r="10" spans="1:6" ht="13.5" thickBot="1">
      <c r="A10" s="766"/>
      <c r="B10" s="766"/>
      <c r="C10" s="766"/>
      <c r="D10" s="766"/>
      <c r="E10" s="770"/>
      <c r="F10" s="771" t="s">
        <v>55</v>
      </c>
    </row>
    <row r="11" spans="1:6" ht="39" thickBot="1">
      <c r="A11" s="772" t="s">
        <v>56</v>
      </c>
      <c r="B11" s="773" t="s">
        <v>562</v>
      </c>
      <c r="C11" s="774" t="s">
        <v>57</v>
      </c>
      <c r="D11" s="774" t="s">
        <v>58</v>
      </c>
      <c r="E11" s="774" t="s">
        <v>59</v>
      </c>
      <c r="F11" s="775" t="s">
        <v>60</v>
      </c>
    </row>
    <row r="12" spans="1:6" ht="13.5" thickBot="1">
      <c r="A12" s="776" t="s">
        <v>570</v>
      </c>
      <c r="B12" s="777" t="s">
        <v>6</v>
      </c>
      <c r="C12" s="777">
        <v>1</v>
      </c>
      <c r="D12" s="777">
        <v>2</v>
      </c>
      <c r="E12" s="777">
        <v>3</v>
      </c>
      <c r="F12" s="778" t="s">
        <v>61</v>
      </c>
    </row>
    <row r="13" spans="1:6" ht="13.5" thickBot="1">
      <c r="A13" s="777"/>
      <c r="B13" s="779" t="s">
        <v>62</v>
      </c>
      <c r="C13" s="780">
        <f>SUM(C14:C24)</f>
        <v>0</v>
      </c>
      <c r="D13" s="780">
        <f>SUM(D14:D24)</f>
        <v>0</v>
      </c>
      <c r="E13" s="780">
        <f>SUM(E14:E24)</f>
        <v>0</v>
      </c>
      <c r="F13" s="780">
        <f>SUM(D13-E13)</f>
        <v>0</v>
      </c>
    </row>
    <row r="14" spans="1:6" ht="12.75">
      <c r="A14" s="781"/>
      <c r="B14" s="782" t="s">
        <v>63</v>
      </c>
      <c r="C14" s="783"/>
      <c r="D14" s="783"/>
      <c r="E14" s="783"/>
      <c r="F14" s="783"/>
    </row>
    <row r="15" spans="1:6" ht="12.75">
      <c r="A15" s="784"/>
      <c r="B15" s="785"/>
      <c r="C15" s="786"/>
      <c r="D15" s="786"/>
      <c r="E15" s="786"/>
      <c r="F15" s="783">
        <f aca="true" t="shared" si="0" ref="F15:F25">SUM(D15-E15)</f>
        <v>0</v>
      </c>
    </row>
    <row r="16" spans="1:6" ht="12.75">
      <c r="A16" s="787"/>
      <c r="B16" s="788"/>
      <c r="C16" s="786"/>
      <c r="D16" s="786"/>
      <c r="E16" s="786"/>
      <c r="F16" s="783">
        <f t="shared" si="0"/>
        <v>0</v>
      </c>
    </row>
    <row r="17" spans="1:6" ht="12.75">
      <c r="A17" s="787"/>
      <c r="B17" s="785"/>
      <c r="C17" s="786"/>
      <c r="D17" s="786"/>
      <c r="E17" s="786"/>
      <c r="F17" s="783">
        <f t="shared" si="0"/>
        <v>0</v>
      </c>
    </row>
    <row r="18" spans="1:6" ht="12.75">
      <c r="A18" s="789"/>
      <c r="B18" s="789"/>
      <c r="C18" s="786"/>
      <c r="D18" s="786"/>
      <c r="E18" s="786"/>
      <c r="F18" s="783">
        <f t="shared" si="0"/>
        <v>0</v>
      </c>
    </row>
    <row r="19" spans="1:6" ht="12.75">
      <c r="A19" s="787"/>
      <c r="B19" s="788" t="s">
        <v>64</v>
      </c>
      <c r="C19" s="786"/>
      <c r="D19" s="786"/>
      <c r="E19" s="786"/>
      <c r="F19" s="783">
        <f t="shared" si="0"/>
        <v>0</v>
      </c>
    </row>
    <row r="20" spans="1:6" ht="12.75">
      <c r="A20" s="787"/>
      <c r="B20" s="788"/>
      <c r="C20" s="786"/>
      <c r="D20" s="786"/>
      <c r="E20" s="786"/>
      <c r="F20" s="783">
        <f t="shared" si="0"/>
        <v>0</v>
      </c>
    </row>
    <row r="21" spans="1:6" ht="12.75">
      <c r="A21" s="787"/>
      <c r="B21" s="788"/>
      <c r="C21" s="786"/>
      <c r="D21" s="786"/>
      <c r="E21" s="786"/>
      <c r="F21" s="783">
        <f t="shared" si="0"/>
        <v>0</v>
      </c>
    </row>
    <row r="22" spans="1:6" ht="12.75">
      <c r="A22" s="787"/>
      <c r="B22" s="788"/>
      <c r="C22" s="786"/>
      <c r="D22" s="786"/>
      <c r="E22" s="786"/>
      <c r="F22" s="783">
        <f t="shared" si="0"/>
        <v>0</v>
      </c>
    </row>
    <row r="23" spans="1:6" ht="12.75">
      <c r="A23" s="784"/>
      <c r="B23" s="789"/>
      <c r="C23" s="786"/>
      <c r="D23" s="786"/>
      <c r="E23" s="786"/>
      <c r="F23" s="783">
        <f t="shared" si="0"/>
        <v>0</v>
      </c>
    </row>
    <row r="24" spans="1:6" ht="13.5" thickBot="1">
      <c r="A24" s="790"/>
      <c r="B24" s="791"/>
      <c r="C24" s="786"/>
      <c r="D24" s="786"/>
      <c r="E24" s="786"/>
      <c r="F24" s="783">
        <f t="shared" si="0"/>
        <v>0</v>
      </c>
    </row>
    <row r="25" spans="1:6" ht="13.5" thickBot="1">
      <c r="A25" s="777"/>
      <c r="B25" s="792" t="s">
        <v>74</v>
      </c>
      <c r="C25" s="793">
        <f>SUM(C26:C31)</f>
        <v>0</v>
      </c>
      <c r="D25" s="793">
        <f>SUM(D26:D31)</f>
        <v>0</v>
      </c>
      <c r="E25" s="793">
        <f>SUM(E26:E31)</f>
        <v>0</v>
      </c>
      <c r="F25" s="793">
        <f t="shared" si="0"/>
        <v>0</v>
      </c>
    </row>
    <row r="26" spans="1:6" ht="12.75">
      <c r="A26" s="784"/>
      <c r="B26" s="794" t="s">
        <v>63</v>
      </c>
      <c r="C26" s="795"/>
      <c r="D26" s="795"/>
      <c r="E26" s="795"/>
      <c r="F26" s="796"/>
    </row>
    <row r="27" spans="1:6" ht="12.75">
      <c r="A27" s="797"/>
      <c r="B27" s="785"/>
      <c r="C27" s="795"/>
      <c r="D27" s="795"/>
      <c r="E27" s="795"/>
      <c r="F27" s="796">
        <f aca="true" t="shared" si="1" ref="F27:F32">SUM(D27-E27)</f>
        <v>0</v>
      </c>
    </row>
    <row r="28" spans="1:6" ht="12.75">
      <c r="A28" s="798"/>
      <c r="B28" s="785"/>
      <c r="C28" s="795"/>
      <c r="D28" s="795"/>
      <c r="E28" s="799"/>
      <c r="F28" s="796">
        <f t="shared" si="1"/>
        <v>0</v>
      </c>
    </row>
    <row r="29" spans="1:6" ht="12.75">
      <c r="A29" s="798"/>
      <c r="B29" s="785"/>
      <c r="C29" s="795"/>
      <c r="D29" s="795"/>
      <c r="E29" s="795"/>
      <c r="F29" s="796">
        <f t="shared" si="1"/>
        <v>0</v>
      </c>
    </row>
    <row r="30" spans="1:6" ht="12.75">
      <c r="A30" s="798"/>
      <c r="B30" s="785"/>
      <c r="C30" s="795"/>
      <c r="D30" s="795"/>
      <c r="E30" s="795"/>
      <c r="F30" s="796">
        <f t="shared" si="1"/>
        <v>0</v>
      </c>
    </row>
    <row r="31" spans="1:6" ht="13.5" thickBot="1">
      <c r="A31" s="790"/>
      <c r="B31" s="800"/>
      <c r="C31" s="801"/>
      <c r="D31" s="801"/>
      <c r="E31" s="801"/>
      <c r="F31" s="802">
        <f t="shared" si="1"/>
        <v>0</v>
      </c>
    </row>
    <row r="32" spans="1:6" ht="13.5" thickBot="1">
      <c r="A32" s="777"/>
      <c r="B32" s="803" t="s">
        <v>65</v>
      </c>
      <c r="C32" s="804">
        <f>SUM(C13+C25)</f>
        <v>0</v>
      </c>
      <c r="D32" s="804">
        <f>SUM(D13+D25)</f>
        <v>0</v>
      </c>
      <c r="E32" s="804">
        <f>SUM(E13+E25)</f>
        <v>0</v>
      </c>
      <c r="F32" s="804">
        <f t="shared" si="1"/>
        <v>0</v>
      </c>
    </row>
    <row r="33" spans="1:6" ht="12.75">
      <c r="A33" s="805"/>
      <c r="B33" s="806"/>
      <c r="C33" s="807"/>
      <c r="D33" s="807"/>
      <c r="E33" s="807"/>
      <c r="F33" s="766"/>
    </row>
    <row r="34" spans="1:6" ht="12.75">
      <c r="A34" s="808" t="s">
        <v>573</v>
      </c>
      <c r="B34" s="766"/>
      <c r="C34" s="766"/>
      <c r="D34" s="809"/>
      <c r="E34" s="809"/>
      <c r="F34" s="809"/>
    </row>
    <row r="35" spans="1:6" ht="12.75">
      <c r="A35" s="810" t="s">
        <v>66</v>
      </c>
      <c r="B35" s="766"/>
      <c r="C35" s="766"/>
      <c r="D35" s="809"/>
      <c r="E35" s="809"/>
      <c r="F35" s="809"/>
    </row>
    <row r="36" spans="1:6" ht="12.75">
      <c r="A36" s="810" t="s">
        <v>75</v>
      </c>
      <c r="B36" s="766"/>
      <c r="C36" s="766"/>
      <c r="D36" s="809"/>
      <c r="E36" s="809"/>
      <c r="F36" s="809"/>
    </row>
    <row r="37" spans="1:6" ht="12.75">
      <c r="A37" s="808" t="s">
        <v>67</v>
      </c>
      <c r="B37" s="766"/>
      <c r="C37" s="766"/>
      <c r="D37" s="809"/>
      <c r="E37" s="809"/>
      <c r="F37" s="809"/>
    </row>
    <row r="38" spans="1:6" ht="12.75">
      <c r="A38" s="810" t="s">
        <v>68</v>
      </c>
      <c r="B38" s="766"/>
      <c r="C38" s="808"/>
      <c r="D38" s="809"/>
      <c r="E38" s="809"/>
      <c r="F38" s="809"/>
    </row>
    <row r="39" spans="1:6" ht="12.75">
      <c r="A39" s="810"/>
      <c r="B39" s="766"/>
      <c r="C39" s="811"/>
      <c r="D39" s="809"/>
      <c r="E39" s="809"/>
      <c r="F39" s="809"/>
    </row>
    <row r="40" spans="1:6" ht="12.75">
      <c r="A40" s="766"/>
      <c r="B40" s="766"/>
      <c r="C40" s="812"/>
      <c r="D40" s="809"/>
      <c r="E40" s="809"/>
      <c r="F40" s="809"/>
    </row>
    <row r="41" spans="1:6" ht="12.75">
      <c r="A41" s="769" t="s">
        <v>40</v>
      </c>
      <c r="B41" s="766" t="s">
        <v>41</v>
      </c>
      <c r="C41" s="766"/>
      <c r="D41" s="769"/>
      <c r="E41" s="769" t="s">
        <v>69</v>
      </c>
      <c r="F41" s="766" t="s">
        <v>43</v>
      </c>
    </row>
    <row r="42" spans="1:6" ht="12.75">
      <c r="A42" s="769" t="s">
        <v>70</v>
      </c>
      <c r="B42" s="837">
        <v>40564</v>
      </c>
      <c r="C42" s="766"/>
      <c r="D42" s="769"/>
      <c r="E42" s="769" t="s">
        <v>71</v>
      </c>
      <c r="F42" s="813"/>
    </row>
    <row r="43" spans="1:6" ht="12.75">
      <c r="A43" s="769" t="s">
        <v>72</v>
      </c>
      <c r="B43" s="814">
        <v>571752346</v>
      </c>
      <c r="C43" s="766"/>
      <c r="D43" s="766"/>
      <c r="E43" s="766"/>
      <c r="F43" s="766"/>
    </row>
  </sheetData>
  <sheetProtection/>
  <protectedRanges>
    <protectedRange sqref="A15:E24 A26:E31" name="Oblast1"/>
  </protectedRanges>
  <mergeCells count="5">
    <mergeCell ref="B9:E9"/>
    <mergeCell ref="E2:F2"/>
    <mergeCell ref="B6:F6"/>
    <mergeCell ref="B7:F7"/>
    <mergeCell ref="B8:F8"/>
  </mergeCells>
  <printOptions/>
  <pageMargins left="1.2" right="0.7086614173228347" top="0.64" bottom="0.7874015748031497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zoomScale="75" zoomScaleNormal="75" zoomScalePageLayoutView="0" workbookViewId="0" topLeftCell="A1">
      <selection activeCell="E41" sqref="E41"/>
    </sheetView>
  </sheetViews>
  <sheetFormatPr defaultColWidth="9.140625" defaultRowHeight="12.75"/>
  <cols>
    <col min="1" max="1" width="4.421875" style="619" customWidth="1"/>
    <col min="2" max="2" width="59.421875" style="619" customWidth="1"/>
    <col min="3" max="7" width="19.7109375" style="619" customWidth="1"/>
    <col min="8" max="16384" width="9.140625" style="619" customWidth="1"/>
  </cols>
  <sheetData>
    <row r="1" spans="1:7" ht="15.75">
      <c r="A1" s="615" t="s">
        <v>842</v>
      </c>
      <c r="B1" s="616"/>
      <c r="C1" s="617"/>
      <c r="D1" s="617"/>
      <c r="E1" s="617"/>
      <c r="F1" s="618"/>
      <c r="G1" s="618" t="s">
        <v>843</v>
      </c>
    </row>
    <row r="2" spans="1:7" ht="15.75">
      <c r="A2" s="615" t="s">
        <v>844</v>
      </c>
      <c r="B2" s="616"/>
      <c r="C2" s="617"/>
      <c r="D2" s="617"/>
      <c r="E2" s="617"/>
      <c r="F2" s="617"/>
      <c r="G2" s="617"/>
    </row>
    <row r="3" spans="1:7" ht="15.75">
      <c r="A3" s="1249"/>
      <c r="B3" s="1249"/>
      <c r="C3" s="617"/>
      <c r="D3" s="617"/>
      <c r="E3" s="617"/>
      <c r="F3" s="617"/>
      <c r="G3" s="617"/>
    </row>
    <row r="4" spans="1:7" ht="15.75">
      <c r="A4" s="618"/>
      <c r="B4" s="620"/>
      <c r="C4" s="617"/>
      <c r="D4" s="617"/>
      <c r="E4" s="617"/>
      <c r="F4" s="617"/>
      <c r="G4" s="617"/>
    </row>
    <row r="5" spans="1:7" ht="24" thickBot="1">
      <c r="A5" s="621" t="s">
        <v>845</v>
      </c>
      <c r="B5" s="617"/>
      <c r="C5" s="622"/>
      <c r="D5" s="617"/>
      <c r="E5" s="622"/>
      <c r="F5" s="623"/>
      <c r="G5" s="623" t="s">
        <v>595</v>
      </c>
    </row>
    <row r="6" spans="1:7" ht="36" customHeight="1" thickBot="1">
      <c r="A6" s="624"/>
      <c r="B6" s="625"/>
      <c r="C6" s="626" t="s">
        <v>846</v>
      </c>
      <c r="D6" s="626" t="s">
        <v>847</v>
      </c>
      <c r="E6" s="626" t="s">
        <v>848</v>
      </c>
      <c r="F6" s="627" t="s">
        <v>849</v>
      </c>
      <c r="G6" s="627" t="s">
        <v>850</v>
      </c>
    </row>
    <row r="7" spans="1:7" ht="24.75" customHeight="1" thickBot="1">
      <c r="A7" s="628" t="s">
        <v>851</v>
      </c>
      <c r="B7" s="629"/>
      <c r="C7" s="630">
        <f>C9+C12+C15</f>
        <v>45902.265418886716</v>
      </c>
      <c r="D7" s="630">
        <f>D9+D12+D15</f>
        <v>44308.19333740234</v>
      </c>
      <c r="E7" s="630">
        <f>E9+E12+E15</f>
        <v>44317.85854556641</v>
      </c>
      <c r="F7" s="631">
        <f>E7/D7*100</f>
        <v>100.02181359120301</v>
      </c>
      <c r="G7" s="631">
        <f>E7/C7*100-100</f>
        <v>-3.451696466092926</v>
      </c>
    </row>
    <row r="8" spans="1:7" ht="15.75">
      <c r="A8" s="632" t="s">
        <v>514</v>
      </c>
      <c r="B8" s="633"/>
      <c r="C8" s="634"/>
      <c r="D8" s="634"/>
      <c r="E8" s="634"/>
      <c r="F8" s="635"/>
      <c r="G8" s="635"/>
    </row>
    <row r="9" spans="1:7" s="640" customFormat="1" ht="15.75">
      <c r="A9" s="636"/>
      <c r="B9" s="637" t="s">
        <v>852</v>
      </c>
      <c r="C9" s="638">
        <f>C10+C11</f>
        <v>33214.93078613281</v>
      </c>
      <c r="D9" s="638">
        <f>D10+D11</f>
        <v>32286.919921875</v>
      </c>
      <c r="E9" s="638">
        <f>E10+E11</f>
        <v>32243.013305664062</v>
      </c>
      <c r="F9" s="639">
        <f aca="true" t="shared" si="0" ref="F9:F15">E9/D9*100</f>
        <v>99.864011134177</v>
      </c>
      <c r="G9" s="639">
        <f aca="true" t="shared" si="1" ref="G9:G15">E9/C9*100-100</f>
        <v>-2.9261463367990075</v>
      </c>
    </row>
    <row r="10" spans="1:7" ht="15.75">
      <c r="A10" s="641"/>
      <c r="B10" s="642" t="s">
        <v>853</v>
      </c>
      <c r="C10" s="643">
        <v>32084.423828125</v>
      </c>
      <c r="D10" s="643">
        <v>31076.919921875</v>
      </c>
      <c r="E10" s="643">
        <v>31074.8203125</v>
      </c>
      <c r="F10" s="639">
        <f t="shared" si="0"/>
        <v>99.99324383053315</v>
      </c>
      <c r="G10" s="639">
        <f t="shared" si="1"/>
        <v>-3.146709197688594</v>
      </c>
    </row>
    <row r="11" spans="1:7" ht="15.75">
      <c r="A11" s="644"/>
      <c r="B11" s="642" t="s">
        <v>854</v>
      </c>
      <c r="C11" s="643">
        <v>1130.5069580078125</v>
      </c>
      <c r="D11" s="643">
        <v>1210</v>
      </c>
      <c r="E11" s="643">
        <v>1168.1929931640625</v>
      </c>
      <c r="F11" s="639">
        <f t="shared" si="0"/>
        <v>96.54487546810434</v>
      </c>
      <c r="G11" s="639">
        <f t="shared" si="1"/>
        <v>3.3335518095935157</v>
      </c>
    </row>
    <row r="12" spans="1:7" s="640" customFormat="1" ht="15.75">
      <c r="A12" s="636"/>
      <c r="B12" s="637" t="s">
        <v>855</v>
      </c>
      <c r="C12" s="638">
        <f>C13+C14</f>
        <v>11424.655822753906</v>
      </c>
      <c r="D12" s="638">
        <f>D13+D14</f>
        <v>11595.063415527344</v>
      </c>
      <c r="E12" s="638">
        <f>E13+E14</f>
        <v>11392.647399902344</v>
      </c>
      <c r="F12" s="639">
        <f t="shared" si="0"/>
        <v>98.25429143100729</v>
      </c>
      <c r="G12" s="639">
        <f t="shared" si="1"/>
        <v>-0.2801696904322739</v>
      </c>
    </row>
    <row r="13" spans="1:7" ht="15.75">
      <c r="A13" s="641"/>
      <c r="B13" s="642" t="s">
        <v>856</v>
      </c>
      <c r="C13" s="643">
        <v>10782.966796875</v>
      </c>
      <c r="D13" s="643">
        <v>10973.5244140625</v>
      </c>
      <c r="E13" s="643">
        <v>10771.150390625</v>
      </c>
      <c r="F13" s="639">
        <f t="shared" si="0"/>
        <v>98.15579739196498</v>
      </c>
      <c r="G13" s="639">
        <f t="shared" si="1"/>
        <v>-0.10958399921460682</v>
      </c>
    </row>
    <row r="14" spans="1:7" ht="15.75">
      <c r="A14" s="644"/>
      <c r="B14" s="642" t="s">
        <v>857</v>
      </c>
      <c r="C14" s="643">
        <v>641.6890258789062</v>
      </c>
      <c r="D14" s="643">
        <v>621.5390014648438</v>
      </c>
      <c r="E14" s="643">
        <v>621.4970092773438</v>
      </c>
      <c r="F14" s="639">
        <f t="shared" si="0"/>
        <v>99.9932438370881</v>
      </c>
      <c r="G14" s="639">
        <f t="shared" si="1"/>
        <v>-3.1466981337114106</v>
      </c>
    </row>
    <row r="15" spans="1:7" s="640" customFormat="1" ht="15" customHeight="1">
      <c r="A15" s="636"/>
      <c r="B15" s="637" t="s">
        <v>858</v>
      </c>
      <c r="C15" s="638">
        <v>1262.6788099999999</v>
      </c>
      <c r="D15" s="638">
        <v>426.21000000000004</v>
      </c>
      <c r="E15" s="638">
        <v>682.19784</v>
      </c>
      <c r="F15" s="639">
        <f t="shared" si="0"/>
        <v>160.0614345041177</v>
      </c>
      <c r="G15" s="639">
        <f t="shared" si="1"/>
        <v>-45.972179575897044</v>
      </c>
    </row>
    <row r="16" spans="1:7" s="640" customFormat="1" ht="15" customHeight="1">
      <c r="A16" s="636"/>
      <c r="B16" s="642" t="s">
        <v>675</v>
      </c>
      <c r="C16" s="638"/>
      <c r="D16" s="638"/>
      <c r="E16" s="638"/>
      <c r="F16" s="639"/>
      <c r="G16" s="645"/>
    </row>
    <row r="17" spans="1:7" ht="15" customHeight="1">
      <c r="A17" s="641"/>
      <c r="B17" s="642" t="s">
        <v>859</v>
      </c>
      <c r="C17" s="643">
        <v>31.398759841918945</v>
      </c>
      <c r="D17" s="643">
        <v>0</v>
      </c>
      <c r="E17" s="643">
        <v>22.601999282836914</v>
      </c>
      <c r="F17" s="639"/>
      <c r="G17" s="639">
        <f>E17/C17*100-100</f>
        <v>-28.016267532126875</v>
      </c>
    </row>
    <row r="18" spans="1:7" ht="15" customHeight="1">
      <c r="A18" s="641"/>
      <c r="B18" s="642" t="s">
        <v>860</v>
      </c>
      <c r="C18" s="643">
        <v>755.970458984375</v>
      </c>
      <c r="D18" s="643">
        <v>4</v>
      </c>
      <c r="E18" s="643">
        <v>231.56207275390625</v>
      </c>
      <c r="F18" s="639">
        <f>E18/D18*100</f>
        <v>5789.051818847656</v>
      </c>
      <c r="G18" s="639">
        <f>E18/C18*100-100</f>
        <v>-69.36889927352408</v>
      </c>
    </row>
    <row r="19" spans="1:7" ht="15" customHeight="1">
      <c r="A19" s="641"/>
      <c r="B19" s="642" t="s">
        <v>861</v>
      </c>
      <c r="C19" s="643">
        <v>0</v>
      </c>
      <c r="D19" s="643">
        <v>0</v>
      </c>
      <c r="E19" s="643">
        <v>0</v>
      </c>
      <c r="F19" s="639"/>
      <c r="G19" s="639"/>
    </row>
    <row r="20" spans="1:7" ht="15" customHeight="1">
      <c r="A20" s="641"/>
      <c r="B20" s="642" t="s">
        <v>862</v>
      </c>
      <c r="C20" s="643">
        <v>53.902679443359375</v>
      </c>
      <c r="D20" s="643">
        <v>32</v>
      </c>
      <c r="E20" s="643">
        <v>26.347999572753906</v>
      </c>
      <c r="F20" s="639">
        <f>E20/D20*100</f>
        <v>82.33749866485596</v>
      </c>
      <c r="G20" s="639">
        <f>E20/C20*100-100</f>
        <v>-51.119313835891525</v>
      </c>
    </row>
    <row r="21" spans="1:7" ht="15" customHeight="1" thickBot="1">
      <c r="A21" s="641"/>
      <c r="B21" s="646" t="s">
        <v>863</v>
      </c>
      <c r="C21" s="647">
        <v>209.72500610351562</v>
      </c>
      <c r="D21" s="647">
        <v>74.40599822998047</v>
      </c>
      <c r="E21" s="647">
        <v>194.63800048828125</v>
      </c>
      <c r="F21" s="648">
        <f>E21/D21*100</f>
        <v>261.58912603615283</v>
      </c>
      <c r="G21" s="648">
        <f>E21/C21*100-100</f>
        <v>-7.1937085117011605</v>
      </c>
    </row>
    <row r="22" spans="1:7" s="640" customFormat="1" ht="24.75" customHeight="1" thickBot="1">
      <c r="A22" s="628" t="s">
        <v>864</v>
      </c>
      <c r="B22" s="649"/>
      <c r="C22" s="630">
        <v>17911.186459999997</v>
      </c>
      <c r="D22" s="630">
        <v>14951.35626</v>
      </c>
      <c r="E22" s="630">
        <v>16398.225839999996</v>
      </c>
      <c r="F22" s="631">
        <f>E22/D22*100</f>
        <v>109.67717948017108</v>
      </c>
      <c r="G22" s="631">
        <f>E22/C22*100-100</f>
        <v>-8.447015072836223</v>
      </c>
    </row>
    <row r="23" spans="1:7" ht="15" customHeight="1">
      <c r="A23" s="650" t="s">
        <v>514</v>
      </c>
      <c r="B23" s="651"/>
      <c r="C23" s="634"/>
      <c r="D23" s="634"/>
      <c r="E23" s="634"/>
      <c r="F23" s="652"/>
      <c r="G23" s="652"/>
    </row>
    <row r="24" spans="1:7" ht="15" customHeight="1">
      <c r="A24" s="653"/>
      <c r="B24" s="654" t="s">
        <v>865</v>
      </c>
      <c r="C24" s="643">
        <v>789.044921875</v>
      </c>
      <c r="D24" s="643">
        <v>150</v>
      </c>
      <c r="E24" s="643">
        <v>78.4189224243164</v>
      </c>
      <c r="F24" s="639">
        <f>E24/D24*100</f>
        <v>52.27928161621094</v>
      </c>
      <c r="G24" s="639">
        <f>E24/C24*100-100</f>
        <v>-90.06153892506269</v>
      </c>
    </row>
    <row r="25" spans="1:7" ht="15" customHeight="1">
      <c r="A25" s="655"/>
      <c r="B25" s="656" t="s">
        <v>866</v>
      </c>
      <c r="C25" s="647">
        <v>0</v>
      </c>
      <c r="D25" s="647">
        <v>0</v>
      </c>
      <c r="E25" s="647">
        <v>0</v>
      </c>
      <c r="F25" s="639"/>
      <c r="G25" s="639"/>
    </row>
    <row r="26" spans="1:7" ht="15" customHeight="1">
      <c r="A26" s="655"/>
      <c r="B26" s="656" t="s">
        <v>867</v>
      </c>
      <c r="C26" s="647">
        <v>0</v>
      </c>
      <c r="D26" s="647">
        <v>0</v>
      </c>
      <c r="E26" s="647">
        <v>0</v>
      </c>
      <c r="F26" s="639"/>
      <c r="G26" s="639"/>
    </row>
    <row r="27" spans="1:7" ht="15" customHeight="1">
      <c r="A27" s="655"/>
      <c r="B27" s="656" t="s">
        <v>868</v>
      </c>
      <c r="C27" s="647">
        <v>1232.3280029296875</v>
      </c>
      <c r="D27" s="647">
        <v>1050.3572998046875</v>
      </c>
      <c r="E27" s="647">
        <v>1069.8739013671875</v>
      </c>
      <c r="F27" s="639">
        <f>E27/D27*100</f>
        <v>101.85809167662556</v>
      </c>
      <c r="G27" s="639">
        <f>E27/C27*100-100</f>
        <v>-13.182699831237144</v>
      </c>
    </row>
    <row r="28" spans="1:7" ht="15" customHeight="1">
      <c r="A28" s="657"/>
      <c r="B28" s="654" t="s">
        <v>869</v>
      </c>
      <c r="C28" s="643">
        <v>5538.52197265625</v>
      </c>
      <c r="D28" s="643">
        <v>5219</v>
      </c>
      <c r="E28" s="643">
        <v>5499.79736328125</v>
      </c>
      <c r="F28" s="639">
        <f>E28/D28*100</f>
        <v>105.38029053997413</v>
      </c>
      <c r="G28" s="639">
        <f>E28/C28*100-100</f>
        <v>-0.6991867066012247</v>
      </c>
    </row>
    <row r="29" spans="1:7" ht="15" customHeight="1">
      <c r="A29" s="653"/>
      <c r="B29" s="654" t="s">
        <v>870</v>
      </c>
      <c r="C29" s="643">
        <v>2.0999999046325684</v>
      </c>
      <c r="D29" s="643">
        <v>2</v>
      </c>
      <c r="E29" s="643">
        <v>1.399999976158142</v>
      </c>
      <c r="F29" s="639">
        <f>E29/D29*100</f>
        <v>69.9999988079071</v>
      </c>
      <c r="G29" s="639">
        <f>E29/C29*100-100</f>
        <v>-33.33333144112231</v>
      </c>
    </row>
    <row r="30" spans="1:7" ht="15" customHeight="1">
      <c r="A30" s="653"/>
      <c r="B30" s="654" t="s">
        <v>871</v>
      </c>
      <c r="C30" s="643">
        <v>758.6798706054688</v>
      </c>
      <c r="D30" s="643">
        <v>912.1099853515625</v>
      </c>
      <c r="E30" s="643">
        <v>1895.7376708984375</v>
      </c>
      <c r="F30" s="639">
        <f>E30/D30*100</f>
        <v>207.8409074940394</v>
      </c>
      <c r="G30" s="639">
        <f>E30/C30*100-100</f>
        <v>149.87320006072304</v>
      </c>
    </row>
    <row r="31" spans="1:7" ht="15" customHeight="1">
      <c r="A31" s="653"/>
      <c r="B31" s="654" t="s">
        <v>872</v>
      </c>
      <c r="C31" s="643">
        <v>0</v>
      </c>
      <c r="D31" s="643">
        <v>0</v>
      </c>
      <c r="E31" s="643">
        <v>0</v>
      </c>
      <c r="F31" s="639"/>
      <c r="G31" s="639"/>
    </row>
    <row r="32" spans="1:7" ht="15" customHeight="1">
      <c r="A32" s="653"/>
      <c r="B32" s="654" t="s">
        <v>873</v>
      </c>
      <c r="C32" s="643">
        <v>0</v>
      </c>
      <c r="D32" s="643">
        <v>0</v>
      </c>
      <c r="E32" s="643">
        <v>73.4937973022461</v>
      </c>
      <c r="F32" s="639"/>
      <c r="G32" s="639"/>
    </row>
    <row r="33" spans="1:7" ht="15" customHeight="1">
      <c r="A33" s="653"/>
      <c r="B33" s="654" t="s">
        <v>874</v>
      </c>
      <c r="C33" s="643">
        <v>2201.437255859375</v>
      </c>
      <c r="D33" s="643">
        <v>710</v>
      </c>
      <c r="E33" s="643">
        <v>703.4312133789062</v>
      </c>
      <c r="F33" s="639">
        <f>E33/D33*100</f>
        <v>99.07481878576144</v>
      </c>
      <c r="G33" s="639">
        <f>E33/C33*100-100</f>
        <v>-68.04672894916064</v>
      </c>
    </row>
    <row r="34" spans="1:7" ht="15" customHeight="1" thickBot="1">
      <c r="A34" s="657"/>
      <c r="B34" s="654" t="s">
        <v>875</v>
      </c>
      <c r="C34" s="643">
        <v>2019.4268798828125</v>
      </c>
      <c r="D34" s="643">
        <v>2084</v>
      </c>
      <c r="E34" s="643">
        <v>2083.451904296875</v>
      </c>
      <c r="F34" s="658">
        <f>E34/D34*100</f>
        <v>99.97369982230686</v>
      </c>
      <c r="G34" s="648">
        <f>E34/C34*100-100</f>
        <v>3.17045519458361</v>
      </c>
    </row>
    <row r="35" spans="1:7" s="640" customFormat="1" ht="36" customHeight="1" thickBot="1">
      <c r="A35" s="659" t="s">
        <v>876</v>
      </c>
      <c r="B35" s="660"/>
      <c r="C35" s="661">
        <f>C7+C22</f>
        <v>63813.45187888671</v>
      </c>
      <c r="D35" s="661">
        <f>D7+D22</f>
        <v>59259.54959740234</v>
      </c>
      <c r="E35" s="661">
        <f>E7+E22</f>
        <v>60716.0843855664</v>
      </c>
      <c r="F35" s="662">
        <f>E35/D35*100</f>
        <v>102.45789041270051</v>
      </c>
      <c r="G35" s="631">
        <f>E35/C35*100-100</f>
        <v>-4.853784589492022</v>
      </c>
    </row>
    <row r="36" spans="1:7" ht="16.5" thickBot="1">
      <c r="A36" s="663"/>
      <c r="B36" s="664" t="s">
        <v>877</v>
      </c>
      <c r="C36" s="665">
        <v>1207.31475</v>
      </c>
      <c r="D36" s="665">
        <v>795.5562600000001</v>
      </c>
      <c r="E36" s="666">
        <v>612.09099</v>
      </c>
      <c r="F36" s="667"/>
      <c r="G36" s="667"/>
    </row>
    <row r="37" spans="1:7" ht="15.75">
      <c r="A37" s="617"/>
      <c r="B37" s="617"/>
      <c r="C37" s="616"/>
      <c r="D37" s="616"/>
      <c r="E37" s="616"/>
      <c r="F37" s="616"/>
      <c r="G37" s="617"/>
    </row>
    <row r="38" spans="1:7" ht="15.75">
      <c r="A38" s="617"/>
      <c r="B38" s="617"/>
      <c r="C38" s="616"/>
      <c r="D38" s="616"/>
      <c r="E38" s="616"/>
      <c r="F38" s="616"/>
      <c r="G38" s="617"/>
    </row>
    <row r="39" spans="1:7" ht="15.75">
      <c r="A39" s="617" t="s">
        <v>878</v>
      </c>
      <c r="B39" s="617"/>
      <c r="C39" s="617"/>
      <c r="D39" s="617" t="s">
        <v>510</v>
      </c>
      <c r="E39" s="617" t="s">
        <v>43</v>
      </c>
      <c r="F39" s="617"/>
      <c r="G39" s="617"/>
    </row>
    <row r="40" spans="1:7" ht="15.75">
      <c r="A40" s="617" t="s">
        <v>113</v>
      </c>
      <c r="B40" s="617"/>
      <c r="C40" s="617"/>
      <c r="D40" s="617" t="s">
        <v>512</v>
      </c>
      <c r="E40" s="617" t="s">
        <v>45</v>
      </c>
      <c r="F40" s="617"/>
      <c r="G40" s="617"/>
    </row>
    <row r="41" spans="1:4" ht="15.75">
      <c r="A41" s="617" t="s">
        <v>111</v>
      </c>
      <c r="B41" s="617"/>
      <c r="C41" s="668"/>
      <c r="D41" s="668"/>
    </row>
  </sheetData>
  <sheetProtection/>
  <mergeCells count="1">
    <mergeCell ref="A3:B3"/>
  </mergeCells>
  <printOptions/>
  <pageMargins left="0.75" right="0.75" top="1" bottom="1" header="0.4921259845" footer="0.4921259845"/>
  <pageSetup fitToHeight="1" fitToWidth="1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="75" zoomScaleNormal="75" zoomScalePageLayoutView="0" workbookViewId="0" topLeftCell="A1">
      <selection activeCell="A2" sqref="A2"/>
    </sheetView>
  </sheetViews>
  <sheetFormatPr defaultColWidth="9.140625" defaultRowHeight="12.75"/>
  <cols>
    <col min="1" max="1" width="4.421875" style="619" customWidth="1"/>
    <col min="2" max="2" width="56.00390625" style="619" customWidth="1"/>
    <col min="3" max="7" width="19.7109375" style="619" customWidth="1"/>
    <col min="8" max="16384" width="9.140625" style="619" customWidth="1"/>
  </cols>
  <sheetData>
    <row r="1" spans="1:7" ht="15.75">
      <c r="A1" s="615" t="s">
        <v>842</v>
      </c>
      <c r="B1" s="616"/>
      <c r="C1" s="620"/>
      <c r="D1" s="617"/>
      <c r="E1" s="617"/>
      <c r="F1" s="618"/>
      <c r="G1" s="618" t="s">
        <v>879</v>
      </c>
    </row>
    <row r="2" spans="1:7" ht="15.75">
      <c r="A2" s="615" t="s">
        <v>844</v>
      </c>
      <c r="B2" s="616"/>
      <c r="C2" s="617"/>
      <c r="D2" s="617"/>
      <c r="E2" s="617"/>
      <c r="F2" s="617"/>
      <c r="G2" s="617"/>
    </row>
    <row r="3" spans="1:7" ht="15.75">
      <c r="A3" s="1249"/>
      <c r="B3" s="1249"/>
      <c r="C3" s="617"/>
      <c r="D3" s="617"/>
      <c r="E3" s="617"/>
      <c r="F3" s="617"/>
      <c r="G3" s="617"/>
    </row>
    <row r="4" spans="1:7" ht="15.75">
      <c r="A4" s="618"/>
      <c r="B4" s="620"/>
      <c r="C4" s="617"/>
      <c r="D4" s="617"/>
      <c r="E4" s="617"/>
      <c r="F4" s="617"/>
      <c r="G4" s="617"/>
    </row>
    <row r="5" spans="1:7" ht="24" thickBot="1">
      <c r="A5" s="621" t="s">
        <v>880</v>
      </c>
      <c r="B5" s="617"/>
      <c r="C5" s="622"/>
      <c r="D5" s="617"/>
      <c r="E5" s="622"/>
      <c r="F5" s="623"/>
      <c r="G5" s="623" t="s">
        <v>595</v>
      </c>
    </row>
    <row r="6" spans="1:7" ht="36" customHeight="1" thickBot="1">
      <c r="A6" s="624"/>
      <c r="B6" s="669"/>
      <c r="C6" s="626" t="s">
        <v>846</v>
      </c>
      <c r="D6" s="626" t="s">
        <v>847</v>
      </c>
      <c r="E6" s="626" t="s">
        <v>848</v>
      </c>
      <c r="F6" s="627" t="s">
        <v>849</v>
      </c>
      <c r="G6" s="627" t="s">
        <v>850</v>
      </c>
    </row>
    <row r="7" spans="1:7" ht="36" customHeight="1" thickBot="1">
      <c r="A7" s="1250" t="s">
        <v>881</v>
      </c>
      <c r="B7" s="1251"/>
      <c r="C7" s="670">
        <v>63078.14413</v>
      </c>
      <c r="D7" s="670">
        <v>59259.548259999996</v>
      </c>
      <c r="E7" s="671">
        <v>60399.521479999996</v>
      </c>
      <c r="F7" s="631">
        <f>E7/D7*100</f>
        <v>101.92369542710382</v>
      </c>
      <c r="G7" s="672">
        <f>E7/C7*100-100</f>
        <v>-4.246514679441958</v>
      </c>
    </row>
    <row r="8" spans="1:7" ht="15.75" customHeight="1" thickBot="1">
      <c r="A8" s="673"/>
      <c r="B8" s="674"/>
      <c r="C8" s="675"/>
      <c r="D8" s="675"/>
      <c r="E8" s="648"/>
      <c r="F8" s="676"/>
      <c r="G8" s="677"/>
    </row>
    <row r="9" spans="1:7" ht="24.75" customHeight="1" thickBot="1">
      <c r="A9" s="678"/>
      <c r="B9" s="679" t="s">
        <v>882</v>
      </c>
      <c r="C9" s="662">
        <v>6174.1357421875</v>
      </c>
      <c r="D9" s="662">
        <v>5704</v>
      </c>
      <c r="E9" s="662">
        <v>6143.8779296875</v>
      </c>
      <c r="F9" s="662">
        <f>E9/D9*100</f>
        <v>107.71174491036992</v>
      </c>
      <c r="G9" s="630">
        <f>E9/C9*100-100</f>
        <v>-0.49007365181898876</v>
      </c>
    </row>
    <row r="10" spans="1:7" ht="15.75">
      <c r="A10" s="680"/>
      <c r="B10" s="681" t="s">
        <v>883</v>
      </c>
      <c r="C10" s="682">
        <v>6174.1357421875</v>
      </c>
      <c r="D10" s="682">
        <v>15</v>
      </c>
      <c r="E10" s="682">
        <v>15.36400032043457</v>
      </c>
      <c r="F10" s="639">
        <f>E10/D10*100</f>
        <v>102.42666880289713</v>
      </c>
      <c r="G10" s="683">
        <f>E10/C10*100-100</f>
        <v>-99.7511554497344</v>
      </c>
    </row>
    <row r="11" spans="1:7" s="640" customFormat="1" ht="15.75">
      <c r="A11" s="636"/>
      <c r="B11" s="684" t="s">
        <v>884</v>
      </c>
      <c r="C11" s="685">
        <v>81.63700103759766</v>
      </c>
      <c r="D11" s="685">
        <v>39</v>
      </c>
      <c r="E11" s="685">
        <v>94.5199966430664</v>
      </c>
      <c r="F11" s="686">
        <f>E11/D11*100</f>
        <v>242.3589657514523</v>
      </c>
      <c r="G11" s="687">
        <f>E11/C11*100-100</f>
        <v>15.780829086966989</v>
      </c>
    </row>
    <row r="12" spans="1:7" s="640" customFormat="1" ht="15.75">
      <c r="A12" s="636"/>
      <c r="B12" s="684" t="s">
        <v>885</v>
      </c>
      <c r="C12" s="685">
        <v>4196.98095703125</v>
      </c>
      <c r="D12" s="685">
        <v>3800</v>
      </c>
      <c r="E12" s="685">
        <v>4119.20361328125</v>
      </c>
      <c r="F12" s="686">
        <f>E12/D12*100</f>
        <v>108.40009508634868</v>
      </c>
      <c r="G12" s="687">
        <f>E12/C12*100-100</f>
        <v>-1.8531736156605234</v>
      </c>
    </row>
    <row r="13" spans="1:7" s="640" customFormat="1" ht="15.75">
      <c r="A13" s="636"/>
      <c r="B13" s="684" t="s">
        <v>886</v>
      </c>
      <c r="C13" s="685">
        <v>1806.7960205078125</v>
      </c>
      <c r="D13" s="685">
        <v>1850</v>
      </c>
      <c r="E13" s="685">
        <v>1872.072998046875</v>
      </c>
      <c r="F13" s="688">
        <f>E13/D13*100</f>
        <v>101.19313502956082</v>
      </c>
      <c r="G13" s="687">
        <f>E13/C13*100-100</f>
        <v>3.61285816429438</v>
      </c>
    </row>
    <row r="14" spans="1:7" s="640" customFormat="1" ht="15.75">
      <c r="A14" s="636"/>
      <c r="B14" s="684" t="s">
        <v>887</v>
      </c>
      <c r="C14" s="685">
        <v>0</v>
      </c>
      <c r="D14" s="685">
        <v>0</v>
      </c>
      <c r="E14" s="689">
        <v>0</v>
      </c>
      <c r="F14" s="688"/>
      <c r="G14" s="687"/>
    </row>
    <row r="15" spans="1:7" s="640" customFormat="1" ht="15.75">
      <c r="A15" s="690"/>
      <c r="B15" s="691" t="s">
        <v>888</v>
      </c>
      <c r="C15" s="682">
        <v>0.7160000205039978</v>
      </c>
      <c r="D15" s="682">
        <v>0</v>
      </c>
      <c r="E15" s="692">
        <v>3.622999906539917</v>
      </c>
      <c r="F15" s="688"/>
      <c r="G15" s="687">
        <f>E15/C15*100-100</f>
        <v>406.0055590486799</v>
      </c>
    </row>
    <row r="16" spans="1:7" s="640" customFormat="1" ht="16.5" thickBot="1">
      <c r="A16" s="690"/>
      <c r="B16" s="691"/>
      <c r="C16" s="682"/>
      <c r="D16" s="682"/>
      <c r="E16" s="692"/>
      <c r="F16" s="693"/>
      <c r="G16" s="694"/>
    </row>
    <row r="17" spans="1:7" ht="24.75" customHeight="1" thickBot="1">
      <c r="A17" s="678"/>
      <c r="B17" s="679" t="s">
        <v>889</v>
      </c>
      <c r="C17" s="662">
        <f>SUM(C18:C21)</f>
        <v>1650.2820587158203</v>
      </c>
      <c r="D17" s="662">
        <f>SUM(D18:D21)</f>
        <v>395</v>
      </c>
      <c r="E17" s="662">
        <f>SUM(E18:E21)</f>
        <v>392.7009925842285</v>
      </c>
      <c r="F17" s="662">
        <f>E17/D17*100</f>
        <v>99.4179728061338</v>
      </c>
      <c r="G17" s="630">
        <f>E17/C17*100-100</f>
        <v>-76.20400764158995</v>
      </c>
    </row>
    <row r="18" spans="1:7" ht="15" customHeight="1">
      <c r="A18" s="695"/>
      <c r="B18" s="696" t="s">
        <v>890</v>
      </c>
      <c r="C18" s="682">
        <v>0</v>
      </c>
      <c r="D18" s="682">
        <v>0</v>
      </c>
      <c r="E18" s="682">
        <v>0</v>
      </c>
      <c r="F18" s="697"/>
      <c r="G18" s="683"/>
    </row>
    <row r="19" spans="1:7" ht="15" customHeight="1">
      <c r="A19" s="653"/>
      <c r="B19" s="698" t="s">
        <v>891</v>
      </c>
      <c r="C19" s="685">
        <v>35</v>
      </c>
      <c r="D19" s="685">
        <v>0</v>
      </c>
      <c r="E19" s="685">
        <v>0</v>
      </c>
      <c r="F19" s="686"/>
      <c r="G19" s="687">
        <f>E19/C19*100-100</f>
        <v>-100</v>
      </c>
    </row>
    <row r="20" spans="1:7" ht="15" customHeight="1">
      <c r="A20" s="653"/>
      <c r="B20" s="699" t="s">
        <v>892</v>
      </c>
      <c r="C20" s="685">
        <v>144.4980010986328</v>
      </c>
      <c r="D20" s="685">
        <v>35</v>
      </c>
      <c r="E20" s="685">
        <v>33.12900161743164</v>
      </c>
      <c r="F20" s="686">
        <f>E20/D20*100</f>
        <v>94.65429033551898</v>
      </c>
      <c r="G20" s="687">
        <f>E20/C20*100-100</f>
        <v>-77.07303812817581</v>
      </c>
    </row>
    <row r="21" spans="1:7" ht="15" customHeight="1">
      <c r="A21" s="655"/>
      <c r="B21" s="700" t="s">
        <v>893</v>
      </c>
      <c r="C21" s="701">
        <v>1470.7840576171875</v>
      </c>
      <c r="D21" s="701">
        <v>360</v>
      </c>
      <c r="E21" s="701">
        <v>359.5719909667969</v>
      </c>
      <c r="F21" s="686">
        <f>E21/D21*100</f>
        <v>99.88110860188803</v>
      </c>
      <c r="G21" s="687">
        <f>E21/C21*100-100</f>
        <v>-75.55236004193992</v>
      </c>
    </row>
    <row r="22" spans="1:7" ht="15" customHeight="1">
      <c r="A22" s="655"/>
      <c r="B22" s="702" t="s">
        <v>894</v>
      </c>
      <c r="C22" s="701">
        <v>40.74789810180664</v>
      </c>
      <c r="D22" s="701">
        <v>2</v>
      </c>
      <c r="E22" s="701">
        <v>884.5494384765625</v>
      </c>
      <c r="F22" s="686">
        <f>E22/D22*100</f>
        <v>44227.471923828125</v>
      </c>
      <c r="G22" s="687">
        <f>E22/C22*100-100</f>
        <v>2070.7854384698785</v>
      </c>
    </row>
    <row r="23" spans="1:7" ht="15" customHeight="1" thickBot="1">
      <c r="A23" s="703"/>
      <c r="B23" s="704" t="s">
        <v>895</v>
      </c>
      <c r="C23" s="705">
        <v>0</v>
      </c>
      <c r="D23" s="705">
        <v>0</v>
      </c>
      <c r="E23" s="705">
        <v>843.367431640625</v>
      </c>
      <c r="F23" s="706"/>
      <c r="G23" s="707"/>
    </row>
    <row r="24" spans="1:7" ht="15" customHeight="1" thickBot="1">
      <c r="A24" s="708"/>
      <c r="B24" s="709"/>
      <c r="C24" s="710"/>
      <c r="D24" s="710"/>
      <c r="E24" s="710"/>
      <c r="F24" s="711"/>
      <c r="G24" s="712"/>
    </row>
    <row r="25" spans="1:7" ht="24.75" customHeight="1" thickBot="1">
      <c r="A25" s="713"/>
      <c r="B25" s="679" t="s">
        <v>896</v>
      </c>
      <c r="C25" s="662">
        <v>55206.975770000005</v>
      </c>
      <c r="D25" s="662">
        <v>53155.548259999996</v>
      </c>
      <c r="E25" s="662">
        <v>52969.2083</v>
      </c>
      <c r="F25" s="662">
        <f>E25/D25*100</f>
        <v>99.64944400707043</v>
      </c>
      <c r="G25" s="630">
        <f>E25/C25*100-100</f>
        <v>-4.053414335396425</v>
      </c>
    </row>
    <row r="26" spans="1:7" ht="15.75">
      <c r="A26" s="695"/>
      <c r="B26" s="696" t="s">
        <v>897</v>
      </c>
      <c r="C26" s="682">
        <v>46591.27577</v>
      </c>
      <c r="D26" s="682">
        <v>44511.6484375</v>
      </c>
      <c r="E26" s="682">
        <v>44325.30859375</v>
      </c>
      <c r="F26" s="639">
        <f>E26/D26*100</f>
        <v>99.58136836021329</v>
      </c>
      <c r="G26" s="683">
        <f>E26/C26*100-100</f>
        <v>-4.863501028467326</v>
      </c>
    </row>
    <row r="27" spans="1:7" ht="16.5" thickBot="1">
      <c r="A27" s="703"/>
      <c r="B27" s="714" t="s">
        <v>898</v>
      </c>
      <c r="C27" s="705">
        <v>8615.7</v>
      </c>
      <c r="D27" s="705">
        <v>8643.900390625</v>
      </c>
      <c r="E27" s="705">
        <v>8643.900390625</v>
      </c>
      <c r="F27" s="715">
        <f>E27/D27*100</f>
        <v>100</v>
      </c>
      <c r="G27" s="716">
        <f>E27/C27*100-100</f>
        <v>0.32731398058194827</v>
      </c>
    </row>
    <row r="28" spans="1:7" ht="15.75">
      <c r="A28" s="617"/>
      <c r="B28" s="617"/>
      <c r="C28" s="616"/>
      <c r="D28" s="616"/>
      <c r="E28" s="616"/>
      <c r="F28" s="616"/>
      <c r="G28" s="617"/>
    </row>
    <row r="29" spans="1:7" ht="15.75">
      <c r="A29" s="617" t="s">
        <v>878</v>
      </c>
      <c r="B29" s="617"/>
      <c r="C29" s="617"/>
      <c r="D29" s="617" t="s">
        <v>510</v>
      </c>
      <c r="E29" s="617" t="s">
        <v>43</v>
      </c>
      <c r="F29" s="617"/>
      <c r="G29" s="617"/>
    </row>
    <row r="30" spans="1:7" ht="15.75">
      <c r="A30" s="617" t="s">
        <v>112</v>
      </c>
      <c r="B30" s="617"/>
      <c r="C30" s="617"/>
      <c r="D30" s="617" t="s">
        <v>512</v>
      </c>
      <c r="E30" s="617" t="s">
        <v>45</v>
      </c>
      <c r="F30" s="617"/>
      <c r="G30" s="617"/>
    </row>
    <row r="31" spans="1:7" ht="15.75">
      <c r="A31" s="617" t="s">
        <v>111</v>
      </c>
      <c r="B31" s="617"/>
      <c r="C31" s="617"/>
      <c r="D31" s="617"/>
      <c r="E31" s="617"/>
      <c r="F31" s="617"/>
      <c r="G31" s="617"/>
    </row>
    <row r="32" spans="1:7" ht="15.75">
      <c r="A32" s="617" t="s">
        <v>899</v>
      </c>
      <c r="B32" s="617"/>
      <c r="C32" s="617"/>
      <c r="D32" s="617"/>
      <c r="E32" s="617"/>
      <c r="F32" s="617"/>
      <c r="G32" s="617"/>
    </row>
    <row r="33" spans="1:7" ht="15.75">
      <c r="A33" s="617" t="s">
        <v>903</v>
      </c>
      <c r="B33" s="617"/>
      <c r="C33" s="617"/>
      <c r="D33" s="617"/>
      <c r="E33" s="617"/>
      <c r="F33" s="617"/>
      <c r="G33" s="617"/>
    </row>
    <row r="34" spans="1:7" ht="15.75">
      <c r="A34" s="617"/>
      <c r="B34" s="617"/>
      <c r="C34" s="617"/>
      <c r="D34" s="617"/>
      <c r="E34" s="617"/>
      <c r="F34" s="617"/>
      <c r="G34" s="617"/>
    </row>
    <row r="35" spans="1:7" ht="15.75">
      <c r="A35" s="617"/>
      <c r="B35" s="617"/>
      <c r="C35" s="617"/>
      <c r="D35" s="617"/>
      <c r="E35" s="617"/>
      <c r="F35" s="617"/>
      <c r="G35" s="617"/>
    </row>
  </sheetData>
  <sheetProtection/>
  <mergeCells count="2">
    <mergeCell ref="A3:B3"/>
    <mergeCell ref="A7:B7"/>
  </mergeCells>
  <printOptions/>
  <pageMargins left="0.75" right="0.75" top="1" bottom="1" header="0.4921259845" footer="0.4921259845"/>
  <pageSetup fitToHeight="1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zoomScalePageLayoutView="0" workbookViewId="0" topLeftCell="A1">
      <selection activeCell="A20" sqref="A20"/>
    </sheetView>
  </sheetViews>
  <sheetFormatPr defaultColWidth="9.140625" defaultRowHeight="12.75"/>
  <cols>
    <col min="1" max="1" width="60.140625" style="0" customWidth="1"/>
    <col min="2" max="4" width="16.7109375" style="0" customWidth="1"/>
  </cols>
  <sheetData>
    <row r="1" spans="1:6" ht="12.75">
      <c r="A1" s="1268" t="s">
        <v>546</v>
      </c>
      <c r="B1" s="1269"/>
      <c r="C1" s="6"/>
      <c r="D1" s="7"/>
      <c r="E1" s="4" t="s">
        <v>557</v>
      </c>
      <c r="F1">
        <v>843474</v>
      </c>
    </row>
    <row r="2" spans="1:5" ht="12.75">
      <c r="A2" s="23" t="s">
        <v>127</v>
      </c>
      <c r="B2" s="23"/>
      <c r="C2" s="23"/>
      <c r="E2" s="46" t="s">
        <v>583</v>
      </c>
    </row>
    <row r="3" spans="1:4" ht="12.75">
      <c r="A3" s="23"/>
      <c r="B3" s="23"/>
      <c r="C3" s="23"/>
      <c r="D3" s="23"/>
    </row>
    <row r="4" spans="1:5" ht="12.75">
      <c r="A4" s="23"/>
      <c r="B4" s="23"/>
      <c r="C4" s="23"/>
      <c r="D4" s="23"/>
      <c r="E4" s="6"/>
    </row>
    <row r="5" spans="1:4" ht="18">
      <c r="A5" s="24" t="s">
        <v>739</v>
      </c>
      <c r="B5" s="25"/>
      <c r="C5" s="25"/>
      <c r="D5" s="25"/>
    </row>
    <row r="6" spans="1:4" ht="12.75">
      <c r="A6" s="26"/>
      <c r="B6" s="27"/>
      <c r="C6" s="27"/>
      <c r="D6" s="27"/>
    </row>
    <row r="7" ht="13.5" thickBot="1">
      <c r="D7" s="28" t="s">
        <v>508</v>
      </c>
    </row>
    <row r="8" spans="1:4" ht="26.25" thickBot="1">
      <c r="A8" s="29" t="s">
        <v>548</v>
      </c>
      <c r="B8" s="30" t="s">
        <v>549</v>
      </c>
      <c r="C8" s="30" t="s">
        <v>550</v>
      </c>
      <c r="D8" s="31" t="s">
        <v>584</v>
      </c>
    </row>
    <row r="9" spans="1:4" ht="12.75">
      <c r="A9" s="32" t="s">
        <v>114</v>
      </c>
      <c r="B9" s="33"/>
      <c r="C9" s="33"/>
      <c r="D9" s="34">
        <f>C9-B9</f>
        <v>0</v>
      </c>
    </row>
    <row r="10" spans="1:4" ht="12.75">
      <c r="A10" s="35" t="s">
        <v>33</v>
      </c>
      <c r="B10" s="36"/>
      <c r="C10" s="36"/>
      <c r="D10" s="37">
        <f>C10-B10</f>
        <v>0</v>
      </c>
    </row>
    <row r="11" spans="1:4" ht="12.75">
      <c r="A11" s="839" t="s">
        <v>115</v>
      </c>
      <c r="B11" s="36">
        <v>315502.58</v>
      </c>
      <c r="C11" s="36">
        <v>579647.07</v>
      </c>
      <c r="D11" s="37">
        <f aca="true" t="shared" si="0" ref="D11:D21">C11-B11</f>
        <v>264144.48999999993</v>
      </c>
    </row>
    <row r="12" spans="1:4" ht="12.75">
      <c r="A12" s="35" t="s">
        <v>116</v>
      </c>
      <c r="B12" s="36">
        <v>54287.16</v>
      </c>
      <c r="C12" s="36">
        <v>111755.78</v>
      </c>
      <c r="D12" s="37">
        <f t="shared" si="0"/>
        <v>57468.619999999995</v>
      </c>
    </row>
    <row r="13" spans="1:4" ht="12.75">
      <c r="A13" s="35" t="s">
        <v>117</v>
      </c>
      <c r="B13" s="36">
        <v>328122.04</v>
      </c>
      <c r="C13" s="36">
        <v>838880</v>
      </c>
      <c r="D13" s="37">
        <f t="shared" si="0"/>
        <v>510757.96</v>
      </c>
    </row>
    <row r="14" spans="1:4" ht="12.75">
      <c r="A14" s="35" t="s">
        <v>118</v>
      </c>
      <c r="B14" s="36">
        <v>910903.82</v>
      </c>
      <c r="C14" s="36">
        <v>506345</v>
      </c>
      <c r="D14" s="37">
        <f t="shared" si="0"/>
        <v>-404558.81999999995</v>
      </c>
    </row>
    <row r="15" spans="1:4" ht="12.75">
      <c r="A15" s="35" t="s">
        <v>119</v>
      </c>
      <c r="B15" s="36">
        <v>2000</v>
      </c>
      <c r="C15" s="36">
        <v>188195</v>
      </c>
      <c r="D15" s="37">
        <f t="shared" si="0"/>
        <v>186195</v>
      </c>
    </row>
    <row r="16" spans="1:4" ht="12.75">
      <c r="A16" s="35" t="s">
        <v>120</v>
      </c>
      <c r="B16" s="36">
        <v>72532</v>
      </c>
      <c r="C16" s="36">
        <v>115940</v>
      </c>
      <c r="D16" s="37">
        <f t="shared" si="0"/>
        <v>43408</v>
      </c>
    </row>
    <row r="17" spans="1:4" ht="12.75">
      <c r="A17" s="35" t="s">
        <v>121</v>
      </c>
      <c r="B17" s="36">
        <v>47708.76</v>
      </c>
      <c r="C17" s="36">
        <v>50067</v>
      </c>
      <c r="D17" s="37">
        <f t="shared" si="0"/>
        <v>2358.239999999998</v>
      </c>
    </row>
    <row r="18" spans="1:4" ht="12.75">
      <c r="A18" s="35" t="s">
        <v>122</v>
      </c>
      <c r="B18" s="36">
        <v>55548</v>
      </c>
      <c r="C18" s="36">
        <v>60464.93</v>
      </c>
      <c r="D18" s="37">
        <f t="shared" si="0"/>
        <v>4916.93</v>
      </c>
    </row>
    <row r="19" spans="1:4" ht="12.75">
      <c r="A19" s="35" t="s">
        <v>123</v>
      </c>
      <c r="B19" s="36">
        <v>4290</v>
      </c>
      <c r="C19" s="36">
        <v>4320</v>
      </c>
      <c r="D19" s="37">
        <f t="shared" si="0"/>
        <v>30</v>
      </c>
    </row>
    <row r="20" spans="1:4" ht="12.75">
      <c r="A20" s="839" t="s">
        <v>124</v>
      </c>
      <c r="B20" s="36">
        <v>967.78</v>
      </c>
      <c r="C20" s="36">
        <v>5185</v>
      </c>
      <c r="D20" s="37">
        <f t="shared" si="0"/>
        <v>4217.22</v>
      </c>
    </row>
    <row r="21" spans="1:4" ht="13.5" thickBot="1">
      <c r="A21" s="38"/>
      <c r="B21" s="39"/>
      <c r="C21" s="39"/>
      <c r="D21" s="37">
        <f t="shared" si="0"/>
        <v>0</v>
      </c>
    </row>
    <row r="22" spans="1:4" ht="13.5" thickBot="1">
      <c r="A22" s="40" t="s">
        <v>551</v>
      </c>
      <c r="B22" s="41">
        <f>SUM(B9:B21)</f>
        <v>1791862.1400000001</v>
      </c>
      <c r="C22" s="41">
        <f>SUM(C9:C21)</f>
        <v>2460799.7800000003</v>
      </c>
      <c r="D22" s="42">
        <f>C22-B22</f>
        <v>668937.6400000001</v>
      </c>
    </row>
    <row r="24" ht="12.75">
      <c r="A24" s="2" t="s">
        <v>552</v>
      </c>
    </row>
    <row r="25" ht="12.75">
      <c r="A25" s="2" t="s">
        <v>553</v>
      </c>
    </row>
    <row r="26" ht="12.75">
      <c r="A26" s="2" t="s">
        <v>554</v>
      </c>
    </row>
    <row r="27" ht="12.75">
      <c r="A27" s="2" t="s">
        <v>740</v>
      </c>
    </row>
    <row r="28" ht="12.75">
      <c r="A28" s="2"/>
    </row>
    <row r="30" spans="1:3" ht="12.75">
      <c r="A30" s="22" t="s">
        <v>125</v>
      </c>
      <c r="B30" s="43"/>
      <c r="C30" s="43"/>
    </row>
    <row r="31" spans="1:3" ht="12.75">
      <c r="A31" s="22"/>
      <c r="B31" s="43"/>
      <c r="C31" s="43"/>
    </row>
    <row r="32" spans="1:5" ht="12.75">
      <c r="A32" s="44" t="s">
        <v>126</v>
      </c>
      <c r="B32" s="44"/>
      <c r="C32" s="44"/>
      <c r="E32" s="45"/>
    </row>
    <row r="33" spans="3:5" ht="12.75">
      <c r="C33" s="45" t="s">
        <v>556</v>
      </c>
      <c r="D33" t="s">
        <v>43</v>
      </c>
      <c r="E33" s="2"/>
    </row>
    <row r="34" spans="1:4" ht="12.75">
      <c r="A34" s="2" t="s">
        <v>513</v>
      </c>
      <c r="C34" s="2" t="s">
        <v>512</v>
      </c>
      <c r="D34" t="s">
        <v>45</v>
      </c>
    </row>
  </sheetData>
  <sheetProtection/>
  <mergeCells count="1">
    <mergeCell ref="A1:B1"/>
  </mergeCells>
  <printOptions horizontalCentered="1"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6"/>
  <sheetViews>
    <sheetView zoomScalePageLayoutView="0" workbookViewId="0" topLeftCell="A1">
      <selection activeCell="L17" sqref="L17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4" width="12.7109375" style="0" customWidth="1"/>
    <col min="5" max="5" width="14.8515625" style="0" bestFit="1" customWidth="1"/>
    <col min="6" max="6" width="12.421875" style="0" customWidth="1"/>
    <col min="7" max="7" width="12.7109375" style="0" customWidth="1"/>
    <col min="8" max="8" width="13.57421875" style="0" customWidth="1"/>
    <col min="9" max="9" width="15.8515625" style="0" customWidth="1"/>
  </cols>
  <sheetData>
    <row r="1" spans="1:9" ht="12.75">
      <c r="A1" t="s">
        <v>530</v>
      </c>
      <c r="C1" t="s">
        <v>286</v>
      </c>
      <c r="D1" s="154"/>
      <c r="E1" s="154"/>
      <c r="F1" s="154"/>
      <c r="G1" s="154"/>
      <c r="H1" s="1056"/>
      <c r="I1" s="1056"/>
    </row>
    <row r="2" spans="1:9" ht="12.75">
      <c r="A2" t="s">
        <v>708</v>
      </c>
      <c r="C2" s="3" t="s">
        <v>287</v>
      </c>
      <c r="D2" s="154"/>
      <c r="E2" s="154"/>
      <c r="F2" s="154"/>
      <c r="G2" s="154"/>
      <c r="H2" s="1056"/>
      <c r="I2" s="1056"/>
    </row>
    <row r="3" spans="3:9" ht="12.75">
      <c r="C3" s="154"/>
      <c r="D3" s="154"/>
      <c r="E3" s="154"/>
      <c r="F3" s="154"/>
      <c r="G3" s="154"/>
      <c r="H3" s="1056"/>
      <c r="I3" s="1056"/>
    </row>
    <row r="4" spans="1:9" ht="12.75">
      <c r="A4" s="1057">
        <v>12</v>
      </c>
      <c r="C4" s="1270" t="s">
        <v>288</v>
      </c>
      <c r="D4" s="1270"/>
      <c r="E4" s="1270"/>
      <c r="F4" s="1270"/>
      <c r="G4" s="1270"/>
      <c r="H4" s="1056"/>
      <c r="I4" s="1056"/>
    </row>
    <row r="5" spans="3:9" ht="12.75">
      <c r="C5" s="1270" t="s">
        <v>289</v>
      </c>
      <c r="D5" s="1270"/>
      <c r="E5" s="1270"/>
      <c r="F5" s="1270"/>
      <c r="G5" s="1270"/>
      <c r="H5" s="1056"/>
      <c r="I5" s="1058" t="s">
        <v>290</v>
      </c>
    </row>
    <row r="6" spans="3:9" ht="13.5" thickBot="1">
      <c r="C6" s="154"/>
      <c r="D6" s="154"/>
      <c r="E6" s="154"/>
      <c r="F6" s="154"/>
      <c r="G6" s="154"/>
      <c r="H6" s="1056"/>
      <c r="I6" s="1056"/>
    </row>
    <row r="7" spans="3:9" ht="13.5" thickBot="1">
      <c r="C7" s="1059" t="s">
        <v>595</v>
      </c>
      <c r="D7" s="1055"/>
      <c r="E7" s="1055"/>
      <c r="F7" s="1273" t="s">
        <v>508</v>
      </c>
      <c r="G7" s="1273"/>
      <c r="H7" s="1273"/>
      <c r="I7" s="1274"/>
    </row>
    <row r="8" spans="1:9" ht="12.75" customHeight="1">
      <c r="A8" s="1060" t="s">
        <v>291</v>
      </c>
      <c r="B8" s="1061"/>
      <c r="C8" s="1062" t="s">
        <v>292</v>
      </c>
      <c r="D8" s="1062" t="s">
        <v>293</v>
      </c>
      <c r="E8" s="1062" t="s">
        <v>293</v>
      </c>
      <c r="F8" s="1271" t="s">
        <v>294</v>
      </c>
      <c r="G8" s="1062" t="s">
        <v>295</v>
      </c>
      <c r="H8" s="1063" t="s">
        <v>296</v>
      </c>
      <c r="I8" s="1063" t="s">
        <v>297</v>
      </c>
    </row>
    <row r="9" spans="1:9" ht="13.5" thickBot="1">
      <c r="A9" s="1064" t="s">
        <v>298</v>
      </c>
      <c r="B9" s="1065" t="s">
        <v>562</v>
      </c>
      <c r="C9" s="1054" t="s">
        <v>299</v>
      </c>
      <c r="D9" s="1054" t="s">
        <v>299</v>
      </c>
      <c r="E9" s="1054" t="s">
        <v>300</v>
      </c>
      <c r="F9" s="1272"/>
      <c r="G9" s="1054" t="s">
        <v>627</v>
      </c>
      <c r="H9" s="1066" t="s">
        <v>301</v>
      </c>
      <c r="I9" s="1066" t="s">
        <v>302</v>
      </c>
    </row>
    <row r="10" spans="1:9" ht="13.5" thickBot="1">
      <c r="A10" s="1064"/>
      <c r="B10" s="1064"/>
      <c r="C10" s="1067">
        <v>1</v>
      </c>
      <c r="D10" s="1067">
        <v>2</v>
      </c>
      <c r="E10" s="1067">
        <v>2</v>
      </c>
      <c r="F10" s="1067">
        <v>8</v>
      </c>
      <c r="G10" s="1067">
        <v>15</v>
      </c>
      <c r="H10" s="1067">
        <v>16</v>
      </c>
      <c r="I10" s="1067">
        <v>17</v>
      </c>
    </row>
    <row r="11" spans="1:9" ht="12.75">
      <c r="A11" s="1068">
        <v>1</v>
      </c>
      <c r="B11" s="1069" t="s">
        <v>303</v>
      </c>
      <c r="C11" s="1070">
        <f>C14+C15</f>
        <v>32375.112</v>
      </c>
      <c r="D11" s="1070">
        <f>D14+D15</f>
        <v>31843.919</v>
      </c>
      <c r="E11" s="1070">
        <f>E14+E15</f>
        <v>32142.499000000003</v>
      </c>
      <c r="F11" s="1071">
        <f>F14+F15</f>
        <v>32140399</v>
      </c>
      <c r="G11" s="1071">
        <f>SUM(F11:F11)</f>
        <v>32140399</v>
      </c>
      <c r="H11" s="1072">
        <f>G11/E11/10</f>
        <v>99.99346659387</v>
      </c>
      <c r="I11" s="1073">
        <f>(E11*1000/12*$A$4)-G11</f>
        <v>2100</v>
      </c>
    </row>
    <row r="12" spans="1:9" ht="12.75">
      <c r="A12" s="1074"/>
      <c r="B12" s="1074" t="s">
        <v>675</v>
      </c>
      <c r="C12" s="1075"/>
      <c r="D12" s="1075"/>
      <c r="E12" s="1075"/>
      <c r="F12" s="1076"/>
      <c r="G12" s="1076"/>
      <c r="H12" s="1077"/>
      <c r="I12" s="1078"/>
    </row>
    <row r="13" spans="1:9" ht="13.5" thickBot="1">
      <c r="A13" s="1079"/>
      <c r="B13" s="1080" t="s">
        <v>304</v>
      </c>
      <c r="C13" s="1081"/>
      <c r="D13" s="1081">
        <v>23.625</v>
      </c>
      <c r="E13" s="1081">
        <v>23.625</v>
      </c>
      <c r="F13" s="1082">
        <v>21525</v>
      </c>
      <c r="G13" s="1082">
        <f>SUM(F13:F13)</f>
        <v>21525</v>
      </c>
      <c r="H13" s="1083">
        <f>G13/E13/10</f>
        <v>91.11111111111111</v>
      </c>
      <c r="I13" s="1084">
        <f>(E13*1000/12*$A$4)-G13</f>
        <v>2100</v>
      </c>
    </row>
    <row r="14" spans="1:9" ht="13.5" thickBot="1">
      <c r="A14" s="1085">
        <v>2</v>
      </c>
      <c r="B14" s="1086" t="s">
        <v>305</v>
      </c>
      <c r="C14" s="1087">
        <v>660</v>
      </c>
      <c r="D14" s="1087">
        <v>767</v>
      </c>
      <c r="E14" s="1087">
        <v>1065.58</v>
      </c>
      <c r="F14" s="1088">
        <v>1065580</v>
      </c>
      <c r="G14" s="1088">
        <f>SUM(F14:F14)</f>
        <v>1065580</v>
      </c>
      <c r="H14" s="1089">
        <f>G14/E14/10</f>
        <v>100.00000000000001</v>
      </c>
      <c r="I14" s="1089">
        <f>(E14*1000/12*$A$4)-G14</f>
        <v>0</v>
      </c>
    </row>
    <row r="15" spans="1:9" ht="12.75">
      <c r="A15" s="1068">
        <v>3</v>
      </c>
      <c r="B15" s="1069" t="s">
        <v>306</v>
      </c>
      <c r="C15" s="1070">
        <v>31715.112</v>
      </c>
      <c r="D15" s="1070">
        <v>31076.919</v>
      </c>
      <c r="E15" s="1070">
        <v>31076.919</v>
      </c>
      <c r="F15" s="1071">
        <f>SUM(F17:F25)</f>
        <v>31074819</v>
      </c>
      <c r="G15" s="1071">
        <f>SUM(F15:F15)</f>
        <v>31074819</v>
      </c>
      <c r="H15" s="1073">
        <f>G15/E15/10</f>
        <v>99.99324257337092</v>
      </c>
      <c r="I15" s="1073">
        <f>(E15*1000/12*$A$4)-G15</f>
        <v>2100</v>
      </c>
    </row>
    <row r="16" spans="1:9" ht="13.5" thickBot="1">
      <c r="A16" s="1079"/>
      <c r="B16" s="1079" t="s">
        <v>33</v>
      </c>
      <c r="C16" s="1081"/>
      <c r="D16" s="1081"/>
      <c r="E16" s="1081"/>
      <c r="F16" s="1082"/>
      <c r="G16" s="1082"/>
      <c r="H16" s="1084"/>
      <c r="I16" s="1084"/>
    </row>
    <row r="17" spans="1:9" ht="13.5" thickBot="1">
      <c r="A17" s="1085">
        <v>4</v>
      </c>
      <c r="B17" s="1090" t="s">
        <v>307</v>
      </c>
      <c r="C17" s="1087"/>
      <c r="D17" s="1087"/>
      <c r="E17" s="1087"/>
      <c r="F17" s="1088">
        <v>22531511</v>
      </c>
      <c r="G17" s="1088">
        <f aca="true" t="shared" si="0" ref="G17:G28">SUM(F17)</f>
        <v>22531511</v>
      </c>
      <c r="H17" s="1089">
        <v>0</v>
      </c>
      <c r="I17" s="1089">
        <v>0</v>
      </c>
    </row>
    <row r="18" spans="1:9" ht="13.5" thickBot="1">
      <c r="A18" s="1085">
        <v>5</v>
      </c>
      <c r="B18" s="1090" t="s">
        <v>308</v>
      </c>
      <c r="C18" s="1087"/>
      <c r="D18" s="1087"/>
      <c r="E18" s="1087"/>
      <c r="F18" s="1088">
        <v>4483008</v>
      </c>
      <c r="G18" s="1088">
        <f t="shared" si="0"/>
        <v>4483008</v>
      </c>
      <c r="H18" s="1089">
        <v>0</v>
      </c>
      <c r="I18" s="1089">
        <v>0</v>
      </c>
    </row>
    <row r="19" spans="1:9" ht="13.5" thickBot="1">
      <c r="A19" s="1085">
        <v>6</v>
      </c>
      <c r="B19" s="1090" t="s">
        <v>309</v>
      </c>
      <c r="C19" s="1087"/>
      <c r="D19" s="1087"/>
      <c r="E19" s="1087"/>
      <c r="F19" s="1088">
        <v>1921960</v>
      </c>
      <c r="G19" s="1088">
        <f t="shared" si="0"/>
        <v>1921960</v>
      </c>
      <c r="H19" s="1089">
        <v>0</v>
      </c>
      <c r="I19" s="1089">
        <v>0</v>
      </c>
    </row>
    <row r="20" spans="1:9" ht="13.5" thickBot="1">
      <c r="A20" s="1085">
        <v>7</v>
      </c>
      <c r="B20" s="1090" t="s">
        <v>310</v>
      </c>
      <c r="C20" s="1087"/>
      <c r="D20" s="1087"/>
      <c r="E20" s="1087"/>
      <c r="F20" s="1088">
        <v>654667</v>
      </c>
      <c r="G20" s="1088">
        <f t="shared" si="0"/>
        <v>654667</v>
      </c>
      <c r="H20" s="1089">
        <v>0</v>
      </c>
      <c r="I20" s="1089">
        <v>0</v>
      </c>
    </row>
    <row r="21" spans="1:9" ht="13.5" thickBot="1">
      <c r="A21" s="1085">
        <v>8</v>
      </c>
      <c r="B21" s="1090" t="s">
        <v>311</v>
      </c>
      <c r="C21" s="1087"/>
      <c r="D21" s="1087"/>
      <c r="E21" s="1087"/>
      <c r="F21" s="1088">
        <v>427886</v>
      </c>
      <c r="G21" s="1088">
        <f t="shared" si="0"/>
        <v>427886</v>
      </c>
      <c r="H21" s="1089">
        <v>0</v>
      </c>
      <c r="I21" s="1089">
        <v>0</v>
      </c>
    </row>
    <row r="22" spans="1:9" ht="13.5" thickBot="1">
      <c r="A22" s="1085">
        <v>9</v>
      </c>
      <c r="B22" s="1090" t="s">
        <v>312</v>
      </c>
      <c r="C22" s="1087"/>
      <c r="D22" s="1087"/>
      <c r="E22" s="1087"/>
      <c r="F22" s="1088">
        <v>294303</v>
      </c>
      <c r="G22" s="1088">
        <f t="shared" si="0"/>
        <v>294303</v>
      </c>
      <c r="H22" s="1089">
        <v>0</v>
      </c>
      <c r="I22" s="1089">
        <v>0</v>
      </c>
    </row>
    <row r="23" spans="1:9" ht="13.5" thickBot="1">
      <c r="A23" s="1085">
        <v>10</v>
      </c>
      <c r="B23" s="1090" t="s">
        <v>313</v>
      </c>
      <c r="C23" s="1087"/>
      <c r="D23" s="1087"/>
      <c r="E23" s="1087"/>
      <c r="F23" s="1088">
        <v>700368</v>
      </c>
      <c r="G23" s="1088">
        <f t="shared" si="0"/>
        <v>700368</v>
      </c>
      <c r="H23" s="1089">
        <v>0</v>
      </c>
      <c r="I23" s="1089">
        <v>0</v>
      </c>
    </row>
    <row r="24" spans="1:9" ht="13.5" thickBot="1">
      <c r="A24" s="1085">
        <v>11</v>
      </c>
      <c r="B24" s="1090" t="s">
        <v>314</v>
      </c>
      <c r="C24" s="1087"/>
      <c r="D24" s="1087"/>
      <c r="E24" s="1087"/>
      <c r="F24" s="1088">
        <v>0</v>
      </c>
      <c r="G24" s="1088">
        <f t="shared" si="0"/>
        <v>0</v>
      </c>
      <c r="H24" s="1089">
        <v>0</v>
      </c>
      <c r="I24" s="1089">
        <v>0</v>
      </c>
    </row>
    <row r="25" spans="1:9" ht="13.5" thickBot="1">
      <c r="A25" s="1085">
        <v>12</v>
      </c>
      <c r="B25" s="1090" t="s">
        <v>315</v>
      </c>
      <c r="C25" s="1087"/>
      <c r="D25" s="1087"/>
      <c r="E25" s="1087"/>
      <c r="F25" s="1088">
        <v>61116</v>
      </c>
      <c r="G25" s="1088">
        <f t="shared" si="0"/>
        <v>61116</v>
      </c>
      <c r="H25" s="1089">
        <v>0</v>
      </c>
      <c r="I25" s="1089">
        <v>0</v>
      </c>
    </row>
    <row r="26" spans="1:9" ht="13.5" thickBot="1">
      <c r="A26" s="1085">
        <v>13</v>
      </c>
      <c r="B26" s="1090" t="s">
        <v>316</v>
      </c>
      <c r="C26" s="1087"/>
      <c r="D26" s="1087"/>
      <c r="E26" s="1087"/>
      <c r="F26" s="1088">
        <v>0</v>
      </c>
      <c r="G26" s="1088">
        <f t="shared" si="0"/>
        <v>0</v>
      </c>
      <c r="H26" s="1089">
        <v>0</v>
      </c>
      <c r="I26" s="1089">
        <v>0</v>
      </c>
    </row>
    <row r="27" spans="1:9" ht="13.5" thickBot="1">
      <c r="A27" s="1085">
        <v>14</v>
      </c>
      <c r="B27" s="1090" t="s">
        <v>317</v>
      </c>
      <c r="C27" s="1087"/>
      <c r="D27" s="1087"/>
      <c r="E27" s="1087"/>
      <c r="F27" s="1088">
        <v>0</v>
      </c>
      <c r="G27" s="1088">
        <f t="shared" si="0"/>
        <v>0</v>
      </c>
      <c r="H27" s="1089">
        <v>0</v>
      </c>
      <c r="I27" s="1089">
        <v>0</v>
      </c>
    </row>
    <row r="28" spans="1:9" ht="13.5" thickBot="1">
      <c r="A28" s="1085">
        <v>15</v>
      </c>
      <c r="B28" s="1090" t="s">
        <v>318</v>
      </c>
      <c r="C28" s="1087"/>
      <c r="D28" s="1087"/>
      <c r="E28" s="1087">
        <v>298.58</v>
      </c>
      <c r="F28" s="1088">
        <v>298580</v>
      </c>
      <c r="G28" s="1088">
        <f t="shared" si="0"/>
        <v>298580</v>
      </c>
      <c r="H28" s="1089">
        <v>0</v>
      </c>
      <c r="I28" s="1089">
        <v>0</v>
      </c>
    </row>
    <row r="29" spans="1:9" ht="13.5" thickBot="1">
      <c r="A29" s="1091"/>
      <c r="B29" s="1091" t="s">
        <v>319</v>
      </c>
      <c r="C29" s="1092"/>
      <c r="D29" s="1092"/>
      <c r="E29" s="1092"/>
      <c r="F29" s="1092"/>
      <c r="G29" s="1092">
        <f>SUM(F29:F29)</f>
        <v>0</v>
      </c>
      <c r="H29" s="1093">
        <v>0</v>
      </c>
      <c r="I29" s="1093">
        <v>0</v>
      </c>
    </row>
    <row r="30" spans="1:9" ht="13.5" thickBot="1">
      <c r="A30" s="1085">
        <v>16</v>
      </c>
      <c r="B30" s="1090" t="s">
        <v>320</v>
      </c>
      <c r="C30" s="1089">
        <v>136.26</v>
      </c>
      <c r="D30" s="1089">
        <v>124.3</v>
      </c>
      <c r="E30" s="1089">
        <v>124.3</v>
      </c>
      <c r="F30" s="1089">
        <v>124.724</v>
      </c>
      <c r="G30" s="1089"/>
      <c r="H30" s="1089"/>
      <c r="I30" s="1089"/>
    </row>
    <row r="31" spans="1:9" ht="13.5" thickBot="1">
      <c r="A31" s="1085">
        <v>17</v>
      </c>
      <c r="B31" s="1090" t="s">
        <v>321</v>
      </c>
      <c r="C31" s="1088"/>
      <c r="D31" s="1088"/>
      <c r="E31" s="1088"/>
      <c r="F31" s="1088"/>
      <c r="G31" s="1088"/>
      <c r="H31" s="1089">
        <v>0</v>
      </c>
      <c r="I31" s="1089">
        <v>0</v>
      </c>
    </row>
    <row r="33" spans="1:10" ht="12.75">
      <c r="A33" s="1094"/>
      <c r="B33" s="1095"/>
      <c r="C33" s="1096"/>
      <c r="D33" s="1096"/>
      <c r="E33" s="1096"/>
      <c r="F33" s="1097"/>
      <c r="G33" s="1097"/>
      <c r="H33" s="1098"/>
      <c r="I33" s="1098"/>
      <c r="J33" s="6"/>
    </row>
    <row r="34" spans="1:10" ht="12.75">
      <c r="A34" s="1094"/>
      <c r="B34" s="1095"/>
      <c r="C34" s="1096"/>
      <c r="D34" s="1096"/>
      <c r="E34" s="1096"/>
      <c r="F34" s="1097"/>
      <c r="G34" s="1097"/>
      <c r="H34" s="1098"/>
      <c r="I34" s="1098"/>
      <c r="J34" s="6"/>
    </row>
    <row r="35" spans="1:10" ht="12.75">
      <c r="A35" s="1094"/>
      <c r="B35" s="1095"/>
      <c r="C35" s="1096"/>
      <c r="D35" s="1096"/>
      <c r="E35" s="1096"/>
      <c r="F35" s="1097"/>
      <c r="G35" s="1097"/>
      <c r="H35" s="1098"/>
      <c r="I35" s="1098"/>
      <c r="J35" s="6"/>
    </row>
    <row r="36" spans="1:10" ht="12.75">
      <c r="A36" s="1094"/>
      <c r="B36" s="1095"/>
      <c r="C36" s="1096"/>
      <c r="D36" s="1096"/>
      <c r="E36" s="1096"/>
      <c r="F36" s="1097"/>
      <c r="G36" s="1097"/>
      <c r="H36" s="1098"/>
      <c r="I36" s="1098"/>
      <c r="J36" s="6"/>
    </row>
    <row r="37" spans="1:10" ht="12.75">
      <c r="A37" s="1094"/>
      <c r="B37" s="1095"/>
      <c r="C37" s="1096"/>
      <c r="D37" s="1096"/>
      <c r="E37" s="1096"/>
      <c r="F37" s="1097"/>
      <c r="G37" s="1097"/>
      <c r="H37" s="1098"/>
      <c r="I37" s="1098"/>
      <c r="J37" s="6"/>
    </row>
    <row r="38" spans="1:10" ht="12.75">
      <c r="A38" s="1094"/>
      <c r="B38" s="1095"/>
      <c r="C38" s="1096"/>
      <c r="D38" s="1096"/>
      <c r="E38" s="1096"/>
      <c r="F38" s="1097"/>
      <c r="G38" s="1097"/>
      <c r="H38" s="1098"/>
      <c r="I38" s="1098"/>
      <c r="J38" s="6"/>
    </row>
    <row r="39" spans="1:10" ht="12.75">
      <c r="A39" s="1094"/>
      <c r="B39" s="1095"/>
      <c r="C39" s="1096"/>
      <c r="D39" s="1096"/>
      <c r="E39" s="1096"/>
      <c r="F39" s="1097"/>
      <c r="G39" s="1097"/>
      <c r="H39" s="1098"/>
      <c r="I39" s="1098"/>
      <c r="J39" s="6"/>
    </row>
    <row r="40" spans="1:10" ht="12.75">
      <c r="A40" s="1094"/>
      <c r="B40" s="1095"/>
      <c r="C40" s="1096"/>
      <c r="D40" s="1096"/>
      <c r="E40" s="1096"/>
      <c r="F40" s="1097"/>
      <c r="G40" s="1097"/>
      <c r="H40" s="1098"/>
      <c r="I40" s="1098"/>
      <c r="J40" s="6"/>
    </row>
    <row r="41" spans="1:10" ht="12.75">
      <c r="A41" s="1094"/>
      <c r="B41" s="1095"/>
      <c r="C41" s="1096"/>
      <c r="D41" s="1096"/>
      <c r="E41" s="1096"/>
      <c r="F41" s="1097"/>
      <c r="G41" s="1097"/>
      <c r="H41" s="1098"/>
      <c r="I41" s="1098"/>
      <c r="J41" s="6"/>
    </row>
    <row r="42" spans="1:10" ht="12.75">
      <c r="A42" s="1094"/>
      <c r="B42" s="1095"/>
      <c r="C42" s="1096"/>
      <c r="D42" s="1096"/>
      <c r="E42" s="1096"/>
      <c r="F42" s="1097"/>
      <c r="G42" s="1097"/>
      <c r="H42" s="1098"/>
      <c r="I42" s="1098"/>
      <c r="J42" s="6"/>
    </row>
    <row r="43" spans="1:10" ht="12.75">
      <c r="A43" s="1094"/>
      <c r="B43" s="1094"/>
      <c r="C43" s="1097"/>
      <c r="D43" s="1097"/>
      <c r="E43" s="1097"/>
      <c r="F43" s="1097"/>
      <c r="G43" s="1097"/>
      <c r="H43" s="1098"/>
      <c r="I43" s="1098"/>
      <c r="J43" s="6"/>
    </row>
    <row r="44" spans="1:10" ht="12.75">
      <c r="A44" s="1094"/>
      <c r="B44" s="1095"/>
      <c r="C44" s="1098"/>
      <c r="D44" s="1098"/>
      <c r="E44" s="1098"/>
      <c r="F44" s="1098"/>
      <c r="G44" s="1098"/>
      <c r="H44" s="1098"/>
      <c r="I44" s="1098"/>
      <c r="J44" s="6"/>
    </row>
    <row r="45" spans="1:10" ht="12.75">
      <c r="A45" s="1094"/>
      <c r="B45" s="1095"/>
      <c r="C45" s="1097"/>
      <c r="D45" s="1097"/>
      <c r="E45" s="1097"/>
      <c r="F45" s="1097"/>
      <c r="G45" s="1097"/>
      <c r="H45" s="1098"/>
      <c r="I45" s="1098"/>
      <c r="J45" s="6"/>
    </row>
    <row r="46" spans="1:10" ht="12.75">
      <c r="A46" s="1094"/>
      <c r="B46" s="1094"/>
      <c r="C46" s="1094"/>
      <c r="D46" s="1094"/>
      <c r="E46" s="1094"/>
      <c r="F46" s="1094"/>
      <c r="G46" s="1094"/>
      <c r="H46" s="1094"/>
      <c r="I46" s="1094"/>
      <c r="J46" s="6"/>
    </row>
    <row r="47" spans="1:10" ht="12.75">
      <c r="A47" s="1094"/>
      <c r="B47" s="1094"/>
      <c r="C47" s="1097"/>
      <c r="D47" s="1097"/>
      <c r="E47" s="1097"/>
      <c r="F47" s="1097"/>
      <c r="G47" s="1097"/>
      <c r="H47" s="1098"/>
      <c r="I47" s="1098"/>
      <c r="J47" s="6"/>
    </row>
    <row r="48" spans="1:10" ht="12.75">
      <c r="A48" s="1094"/>
      <c r="B48" s="1094"/>
      <c r="C48" s="1097"/>
      <c r="D48" s="1097"/>
      <c r="E48" s="1097"/>
      <c r="F48" s="1097"/>
      <c r="G48" s="1097"/>
      <c r="H48" s="1098"/>
      <c r="I48" s="1098"/>
      <c r="J48" s="6"/>
    </row>
    <row r="49" spans="1:10" ht="12.75">
      <c r="A49" s="1094"/>
      <c r="B49" s="1094"/>
      <c r="C49" s="1097"/>
      <c r="D49" s="1097"/>
      <c r="E49" s="1097"/>
      <c r="F49" s="1097"/>
      <c r="G49" s="1097"/>
      <c r="H49" s="1098"/>
      <c r="I49" s="1098"/>
      <c r="J49" s="6"/>
    </row>
    <row r="50" spans="1:10" ht="12.75">
      <c r="A50" s="1099"/>
      <c r="B50" s="1094"/>
      <c r="C50" s="1097"/>
      <c r="D50" s="1097"/>
      <c r="E50" s="1097"/>
      <c r="F50" s="1100"/>
      <c r="G50" s="1097"/>
      <c r="H50" s="1098"/>
      <c r="I50" s="1098"/>
      <c r="J50" s="6"/>
    </row>
    <row r="51" spans="1:10" ht="12.75">
      <c r="A51" s="1094"/>
      <c r="B51" s="1094"/>
      <c r="C51" s="1097"/>
      <c r="D51" s="1097"/>
      <c r="E51" s="1097"/>
      <c r="F51" s="1100"/>
      <c r="G51" s="1097"/>
      <c r="H51" s="1098"/>
      <c r="I51" s="1101"/>
      <c r="J51" s="6"/>
    </row>
    <row r="52" spans="1:10" ht="12.75">
      <c r="A52" s="1094"/>
      <c r="B52" s="1094"/>
      <c r="C52" s="1097"/>
      <c r="D52" s="1097"/>
      <c r="E52" s="1097"/>
      <c r="F52" s="1097"/>
      <c r="G52" s="1097"/>
      <c r="H52" s="1098"/>
      <c r="I52" s="1098"/>
      <c r="J52" s="6"/>
    </row>
    <row r="53" spans="1:10" ht="12.75">
      <c r="A53" s="1094"/>
      <c r="B53" s="1094"/>
      <c r="C53" s="1102"/>
      <c r="D53" s="1102"/>
      <c r="E53" s="1102"/>
      <c r="F53" s="1097"/>
      <c r="G53" s="1097"/>
      <c r="H53" s="1098"/>
      <c r="I53" s="1098"/>
      <c r="J53" s="6"/>
    </row>
    <row r="54" spans="1:10" ht="12.75">
      <c r="A54" s="1103"/>
      <c r="B54" s="1104"/>
      <c r="C54" s="1100"/>
      <c r="D54" s="1100"/>
      <c r="E54" s="1100"/>
      <c r="F54" s="1100"/>
      <c r="G54" s="1100"/>
      <c r="H54" s="1105"/>
      <c r="I54" s="1105"/>
      <c r="J54" s="6"/>
    </row>
    <row r="55" spans="1:10" ht="12.75">
      <c r="A55" s="1103"/>
      <c r="B55" s="1104"/>
      <c r="C55" s="1100"/>
      <c r="D55" s="1100"/>
      <c r="E55" s="1100"/>
      <c r="F55" s="1100"/>
      <c r="G55" s="1100"/>
      <c r="H55" s="1105"/>
      <c r="I55" s="1105"/>
      <c r="J55" s="6"/>
    </row>
    <row r="56" spans="1:10" ht="12.75">
      <c r="A56" s="1103"/>
      <c r="B56" s="1103"/>
      <c r="C56" s="1106"/>
      <c r="D56" s="1106"/>
      <c r="E56" s="1106"/>
      <c r="F56" s="1106"/>
      <c r="G56" s="1106"/>
      <c r="H56" s="1106"/>
      <c r="I56" s="1106"/>
      <c r="J56" s="6"/>
    </row>
    <row r="57" spans="1:10" ht="12.75">
      <c r="A57" s="1094"/>
      <c r="B57" s="1107"/>
      <c r="C57" s="1096"/>
      <c r="D57" s="1096"/>
      <c r="E57" s="1096"/>
      <c r="F57" s="1097"/>
      <c r="G57" s="1097"/>
      <c r="H57" s="1098"/>
      <c r="I57" s="1098"/>
      <c r="J57" s="6"/>
    </row>
    <row r="58" spans="1:10" ht="12.75">
      <c r="A58" s="1094"/>
      <c r="B58" s="1094"/>
      <c r="C58" s="1096"/>
      <c r="D58" s="1096"/>
      <c r="E58" s="1096"/>
      <c r="F58" s="1097"/>
      <c r="G58" s="1097"/>
      <c r="H58" s="1098"/>
      <c r="I58" s="1098"/>
      <c r="J58" s="6"/>
    </row>
    <row r="59" spans="1:10" ht="12.75">
      <c r="A59" s="1094"/>
      <c r="B59" s="1095"/>
      <c r="C59" s="1096"/>
      <c r="D59" s="1096"/>
      <c r="E59" s="1096"/>
      <c r="F59" s="1097"/>
      <c r="G59" s="1097"/>
      <c r="H59" s="1098"/>
      <c r="I59" s="1098"/>
      <c r="J59" s="6"/>
    </row>
    <row r="60" spans="1:10" ht="12.75">
      <c r="A60" s="1094"/>
      <c r="B60" s="1107"/>
      <c r="C60" s="1096"/>
      <c r="D60" s="1096"/>
      <c r="E60" s="1096"/>
      <c r="F60" s="1097"/>
      <c r="G60" s="1097"/>
      <c r="H60" s="1098"/>
      <c r="I60" s="1098"/>
      <c r="J60" s="6"/>
    </row>
    <row r="61" spans="1:10" ht="12.75">
      <c r="A61" s="1094"/>
      <c r="B61" s="1107"/>
      <c r="C61" s="1096"/>
      <c r="D61" s="1096"/>
      <c r="E61" s="1096"/>
      <c r="F61" s="1097"/>
      <c r="G61" s="1097"/>
      <c r="H61" s="1098"/>
      <c r="I61" s="1098"/>
      <c r="J61" s="6"/>
    </row>
    <row r="62" spans="1:10" ht="12.75">
      <c r="A62" s="1094"/>
      <c r="B62" s="1094"/>
      <c r="C62" s="1096"/>
      <c r="D62" s="1096"/>
      <c r="E62" s="1096"/>
      <c r="F62" s="1097"/>
      <c r="G62" s="1097"/>
      <c r="H62" s="1098"/>
      <c r="I62" s="1098"/>
      <c r="J62" s="6"/>
    </row>
    <row r="63" spans="1:10" ht="12.75">
      <c r="A63" s="1094"/>
      <c r="B63" s="1095"/>
      <c r="C63" s="1096"/>
      <c r="D63" s="1096"/>
      <c r="E63" s="1096"/>
      <c r="F63" s="1097"/>
      <c r="G63" s="1097"/>
      <c r="H63" s="1098"/>
      <c r="I63" s="1098"/>
      <c r="J63" s="6"/>
    </row>
    <row r="64" spans="1:10" ht="12.75">
      <c r="A64" s="1094"/>
      <c r="B64" s="1095"/>
      <c r="C64" s="1096"/>
      <c r="D64" s="1096"/>
      <c r="E64" s="1096"/>
      <c r="F64" s="1097"/>
      <c r="G64" s="1097"/>
      <c r="H64" s="1098"/>
      <c r="I64" s="1098"/>
      <c r="J64" s="6"/>
    </row>
    <row r="65" spans="1:10" ht="12.75">
      <c r="A65" s="1094"/>
      <c r="B65" s="1095"/>
      <c r="C65" s="1096"/>
      <c r="D65" s="1096"/>
      <c r="E65" s="1096"/>
      <c r="F65" s="1097"/>
      <c r="G65" s="1097"/>
      <c r="H65" s="1098"/>
      <c r="I65" s="1098"/>
      <c r="J65" s="6"/>
    </row>
    <row r="66" spans="1:10" ht="12.75">
      <c r="A66" s="1094"/>
      <c r="B66" s="1095"/>
      <c r="C66" s="1096"/>
      <c r="D66" s="1096"/>
      <c r="E66" s="1096"/>
      <c r="F66" s="1097"/>
      <c r="G66" s="1097"/>
      <c r="H66" s="1098"/>
      <c r="I66" s="1098"/>
      <c r="J66" s="6"/>
    </row>
    <row r="67" spans="1:10" ht="12.75">
      <c r="A67" s="1094"/>
      <c r="B67" s="1095"/>
      <c r="C67" s="1096"/>
      <c r="D67" s="1096"/>
      <c r="E67" s="1096"/>
      <c r="F67" s="1097"/>
      <c r="G67" s="1097"/>
      <c r="H67" s="1098"/>
      <c r="I67" s="1098"/>
      <c r="J67" s="6"/>
    </row>
    <row r="68" spans="1:10" ht="12.75">
      <c r="A68" s="1094"/>
      <c r="B68" s="1095"/>
      <c r="C68" s="1096"/>
      <c r="D68" s="1096"/>
      <c r="E68" s="1096"/>
      <c r="F68" s="1097"/>
      <c r="G68" s="1097"/>
      <c r="H68" s="1098"/>
      <c r="I68" s="1098"/>
      <c r="J68" s="6"/>
    </row>
    <row r="69" spans="1:10" ht="12.75">
      <c r="A69" s="1094"/>
      <c r="B69" s="1095"/>
      <c r="C69" s="1096"/>
      <c r="D69" s="1096"/>
      <c r="E69" s="1096"/>
      <c r="F69" s="1097"/>
      <c r="G69" s="1097"/>
      <c r="H69" s="1098"/>
      <c r="I69" s="1098"/>
      <c r="J69" s="6"/>
    </row>
    <row r="70" spans="1:10" ht="12.75">
      <c r="A70" s="1094"/>
      <c r="B70" s="1095"/>
      <c r="C70" s="1096"/>
      <c r="D70" s="1096"/>
      <c r="E70" s="1096"/>
      <c r="F70" s="1097"/>
      <c r="G70" s="1097"/>
      <c r="H70" s="1098"/>
      <c r="I70" s="1098"/>
      <c r="J70" s="6"/>
    </row>
    <row r="71" spans="1:10" ht="12.75">
      <c r="A71" s="1094"/>
      <c r="B71" s="1095"/>
      <c r="C71" s="1096"/>
      <c r="D71" s="1096"/>
      <c r="E71" s="1096"/>
      <c r="F71" s="1097"/>
      <c r="G71" s="1097"/>
      <c r="H71" s="1098"/>
      <c r="I71" s="1098"/>
      <c r="J71" s="6"/>
    </row>
    <row r="72" spans="1:10" ht="12.75">
      <c r="A72" s="1094"/>
      <c r="B72" s="1095"/>
      <c r="C72" s="1096"/>
      <c r="D72" s="1096"/>
      <c r="E72" s="1096"/>
      <c r="F72" s="1097"/>
      <c r="G72" s="1097"/>
      <c r="H72" s="1098"/>
      <c r="I72" s="1098"/>
      <c r="J72" s="6"/>
    </row>
    <row r="73" spans="1:10" ht="12.75">
      <c r="A73" s="1094"/>
      <c r="B73" s="1095"/>
      <c r="C73" s="1096"/>
      <c r="D73" s="1096"/>
      <c r="E73" s="1096"/>
      <c r="F73" s="1097"/>
      <c r="G73" s="1097"/>
      <c r="H73" s="1098"/>
      <c r="I73" s="1098"/>
      <c r="J73" s="6"/>
    </row>
    <row r="74" spans="1:10" ht="12.75">
      <c r="A74" s="1094"/>
      <c r="B74" s="1095"/>
      <c r="C74" s="1096"/>
      <c r="D74" s="1096"/>
      <c r="E74" s="1096"/>
      <c r="F74" s="1097"/>
      <c r="G74" s="1097"/>
      <c r="H74" s="1098"/>
      <c r="I74" s="1098"/>
      <c r="J74" s="6"/>
    </row>
    <row r="75" spans="1:10" ht="12.75">
      <c r="A75" s="1094"/>
      <c r="B75" s="1094"/>
      <c r="C75" s="1097"/>
      <c r="D75" s="1097"/>
      <c r="E75" s="1097"/>
      <c r="F75" s="1097"/>
      <c r="G75" s="1097"/>
      <c r="H75" s="1098"/>
      <c r="I75" s="1098"/>
      <c r="J75" s="6"/>
    </row>
    <row r="76" spans="1:10" ht="12.75">
      <c r="A76" s="1094"/>
      <c r="B76" s="1095"/>
      <c r="C76" s="1098"/>
      <c r="D76" s="1098"/>
      <c r="E76" s="1098"/>
      <c r="F76" s="1098"/>
      <c r="G76" s="1098"/>
      <c r="H76" s="1098"/>
      <c r="I76" s="1098"/>
      <c r="J76" s="6"/>
    </row>
    <row r="77" spans="1:10" ht="12.75">
      <c r="A77" s="1094"/>
      <c r="B77" s="1095"/>
      <c r="C77" s="1097"/>
      <c r="D77" s="1097"/>
      <c r="E77" s="1097"/>
      <c r="F77" s="1097"/>
      <c r="G77" s="1097"/>
      <c r="H77" s="1098"/>
      <c r="I77" s="1098"/>
      <c r="J77" s="6"/>
    </row>
    <row r="78" spans="1:10" ht="12.75">
      <c r="A78" s="6"/>
      <c r="B78" s="6"/>
      <c r="C78" s="6"/>
      <c r="D78" s="6"/>
      <c r="E78" s="6"/>
      <c r="F78" s="1094"/>
      <c r="G78" s="1094"/>
      <c r="H78" s="1094"/>
      <c r="I78" s="1094"/>
      <c r="J78" s="6"/>
    </row>
    <row r="79" spans="1:10" ht="12.75">
      <c r="A79" s="6"/>
      <c r="B79" s="6"/>
      <c r="C79" s="6"/>
      <c r="D79" s="6"/>
      <c r="E79" s="6"/>
      <c r="F79" s="1094"/>
      <c r="G79" s="1094"/>
      <c r="H79" s="1094"/>
      <c r="I79" s="1094"/>
      <c r="J79" s="6"/>
    </row>
    <row r="80" spans="1:10" ht="12.75">
      <c r="A80" s="6"/>
      <c r="B80" s="6"/>
      <c r="C80" s="6"/>
      <c r="D80" s="6"/>
      <c r="E80" s="6"/>
      <c r="F80" s="1094"/>
      <c r="G80" s="1094"/>
      <c r="H80" s="1094"/>
      <c r="I80" s="1094"/>
      <c r="J80" s="6"/>
    </row>
    <row r="81" spans="1:10" ht="12.75">
      <c r="A81" s="6"/>
      <c r="B81" s="6"/>
      <c r="C81" s="6"/>
      <c r="D81" s="6"/>
      <c r="E81" s="6"/>
      <c r="F81" s="1094"/>
      <c r="G81" s="1094"/>
      <c r="H81" s="1094"/>
      <c r="I81" s="1094"/>
      <c r="J81" s="6"/>
    </row>
    <row r="82" spans="1:10" ht="12.75">
      <c r="A82" s="6"/>
      <c r="B82" s="6"/>
      <c r="C82" s="6"/>
      <c r="D82" s="6"/>
      <c r="E82" s="6"/>
      <c r="F82" s="1094"/>
      <c r="G82" s="1094"/>
      <c r="H82" s="1094"/>
      <c r="I82" s="1094"/>
      <c r="J82" s="6"/>
    </row>
    <row r="83" spans="1:10" ht="12.75">
      <c r="A83" s="6"/>
      <c r="B83" s="6"/>
      <c r="C83" s="6"/>
      <c r="D83" s="6"/>
      <c r="E83" s="6"/>
      <c r="F83" s="1094"/>
      <c r="G83" s="1094"/>
      <c r="H83" s="1094"/>
      <c r="I83" s="1094"/>
      <c r="J83" s="6"/>
    </row>
    <row r="84" spans="1:10" ht="12.75">
      <c r="A84" s="6"/>
      <c r="B84" s="6"/>
      <c r="C84" s="6"/>
      <c r="D84" s="6"/>
      <c r="E84" s="6"/>
      <c r="F84" s="1094"/>
      <c r="G84" s="1094"/>
      <c r="H84" s="1094"/>
      <c r="I84" s="1094"/>
      <c r="J84" s="6"/>
    </row>
    <row r="85" spans="1:10" ht="12.75">
      <c r="A85" s="6"/>
      <c r="B85" s="6"/>
      <c r="C85" s="6"/>
      <c r="D85" s="6"/>
      <c r="E85" s="6"/>
      <c r="F85" s="1094"/>
      <c r="G85" s="1094"/>
      <c r="H85" s="1094"/>
      <c r="I85" s="1094"/>
      <c r="J85" s="6"/>
    </row>
    <row r="86" spans="1:10" ht="12.75">
      <c r="A86" s="6"/>
      <c r="B86" s="6"/>
      <c r="C86" s="6"/>
      <c r="D86" s="6"/>
      <c r="E86" s="6"/>
      <c r="F86" s="1094"/>
      <c r="G86" s="1094"/>
      <c r="H86" s="1094"/>
      <c r="I86" s="1094"/>
      <c r="J86" s="6"/>
    </row>
    <row r="87" spans="1:10" ht="12.75">
      <c r="A87" s="6"/>
      <c r="B87" s="6"/>
      <c r="C87" s="6"/>
      <c r="D87" s="6"/>
      <c r="E87" s="6"/>
      <c r="F87" s="1094"/>
      <c r="G87" s="1094"/>
      <c r="H87" s="1094"/>
      <c r="I87" s="1094"/>
      <c r="J87" s="6"/>
    </row>
    <row r="88" spans="1:10" ht="12.75">
      <c r="A88" s="6"/>
      <c r="B88" s="6"/>
      <c r="C88" s="6"/>
      <c r="D88" s="6"/>
      <c r="E88" s="6"/>
      <c r="F88" s="1094"/>
      <c r="G88" s="1094"/>
      <c r="H88" s="1094"/>
      <c r="I88" s="1094"/>
      <c r="J88" s="6"/>
    </row>
    <row r="89" spans="1:10" ht="12.75">
      <c r="A89" s="6"/>
      <c r="B89" s="6"/>
      <c r="C89" s="6"/>
      <c r="D89" s="6"/>
      <c r="E89" s="6"/>
      <c r="F89" s="1094"/>
      <c r="G89" s="1094"/>
      <c r="H89" s="1094"/>
      <c r="I89" s="1094"/>
      <c r="J89" s="6"/>
    </row>
    <row r="90" spans="1:10" ht="12.75">
      <c r="A90" s="6"/>
      <c r="B90" s="6"/>
      <c r="C90" s="6"/>
      <c r="D90" s="6"/>
      <c r="E90" s="6"/>
      <c r="F90" s="1094"/>
      <c r="G90" s="1094"/>
      <c r="H90" s="1094"/>
      <c r="I90" s="1094"/>
      <c r="J90" s="6"/>
    </row>
    <row r="91" spans="1:10" ht="12.75">
      <c r="A91" s="6"/>
      <c r="B91" s="6"/>
      <c r="C91" s="6"/>
      <c r="D91" s="6"/>
      <c r="E91" s="6"/>
      <c r="F91" s="1094"/>
      <c r="G91" s="1094"/>
      <c r="H91" s="1094"/>
      <c r="I91" s="1094"/>
      <c r="J91" s="6"/>
    </row>
    <row r="92" spans="1:10" ht="12.75">
      <c r="A92" s="6"/>
      <c r="B92" s="6"/>
      <c r="C92" s="6"/>
      <c r="D92" s="6"/>
      <c r="E92" s="6"/>
      <c r="F92" s="1094"/>
      <c r="G92" s="1094"/>
      <c r="H92" s="1094"/>
      <c r="I92" s="1094"/>
      <c r="J92" s="6"/>
    </row>
    <row r="93" spans="1:10" ht="12.75">
      <c r="A93" s="6"/>
      <c r="B93" s="6"/>
      <c r="C93" s="6"/>
      <c r="D93" s="6"/>
      <c r="E93" s="6"/>
      <c r="F93" s="1094"/>
      <c r="G93" s="1094"/>
      <c r="H93" s="1094"/>
      <c r="I93" s="1094"/>
      <c r="J93" s="6"/>
    </row>
    <row r="94" spans="1:10" ht="12.75">
      <c r="A94" s="6"/>
      <c r="B94" s="6"/>
      <c r="C94" s="6"/>
      <c r="D94" s="6"/>
      <c r="E94" s="6"/>
      <c r="F94" s="1094"/>
      <c r="G94" s="1094"/>
      <c r="H94" s="1094"/>
      <c r="I94" s="1094"/>
      <c r="J94" s="6"/>
    </row>
    <row r="95" spans="1:10" ht="12.75">
      <c r="A95" s="6"/>
      <c r="B95" s="6"/>
      <c r="C95" s="6"/>
      <c r="D95" s="6"/>
      <c r="E95" s="6"/>
      <c r="F95" s="1094"/>
      <c r="G95" s="1094"/>
      <c r="H95" s="1094"/>
      <c r="I95" s="1094"/>
      <c r="J95" s="6"/>
    </row>
    <row r="96" spans="1:10" ht="12.75">
      <c r="A96" s="6"/>
      <c r="B96" s="6"/>
      <c r="C96" s="6"/>
      <c r="D96" s="6"/>
      <c r="E96" s="6"/>
      <c r="F96" s="1094"/>
      <c r="G96" s="1094"/>
      <c r="H96" s="1094"/>
      <c r="I96" s="1094"/>
      <c r="J96" s="6"/>
    </row>
    <row r="97" spans="1:10" ht="12.75">
      <c r="A97" s="6"/>
      <c r="B97" s="6"/>
      <c r="C97" s="6"/>
      <c r="D97" s="6"/>
      <c r="E97" s="6"/>
      <c r="F97" s="1094"/>
      <c r="G97" s="1094"/>
      <c r="H97" s="1094"/>
      <c r="I97" s="1094"/>
      <c r="J97" s="6"/>
    </row>
    <row r="98" spans="1:10" ht="12.75">
      <c r="A98" s="6"/>
      <c r="B98" s="6"/>
      <c r="C98" s="6"/>
      <c r="D98" s="6"/>
      <c r="E98" s="6"/>
      <c r="F98" s="1094"/>
      <c r="G98" s="1094"/>
      <c r="H98" s="1094"/>
      <c r="I98" s="1094"/>
      <c r="J98" s="6"/>
    </row>
    <row r="99" spans="1:10" ht="12.75">
      <c r="A99" s="6"/>
      <c r="B99" s="6"/>
      <c r="C99" s="6"/>
      <c r="D99" s="6"/>
      <c r="E99" s="6"/>
      <c r="F99" s="1094"/>
      <c r="G99" s="1094"/>
      <c r="H99" s="1094"/>
      <c r="I99" s="1094"/>
      <c r="J99" s="6"/>
    </row>
    <row r="100" spans="1:10" ht="12.75">
      <c r="A100" s="6"/>
      <c r="B100" s="6"/>
      <c r="C100" s="6"/>
      <c r="D100" s="6"/>
      <c r="E100" s="6"/>
      <c r="F100" s="1094"/>
      <c r="G100" s="1094"/>
      <c r="H100" s="1094"/>
      <c r="I100" s="1094"/>
      <c r="J100" s="6"/>
    </row>
    <row r="101" spans="1:10" ht="12.75">
      <c r="A101" s="6"/>
      <c r="B101" s="6"/>
      <c r="C101" s="6"/>
      <c r="D101" s="6"/>
      <c r="E101" s="6"/>
      <c r="F101" s="1094"/>
      <c r="G101" s="1094"/>
      <c r="H101" s="1094"/>
      <c r="I101" s="1094"/>
      <c r="J101" s="6"/>
    </row>
    <row r="102" spans="1:10" ht="12.75">
      <c r="A102" s="6"/>
      <c r="B102" s="6"/>
      <c r="C102" s="6"/>
      <c r="D102" s="6"/>
      <c r="E102" s="6"/>
      <c r="F102" s="1094"/>
      <c r="G102" s="1094"/>
      <c r="H102" s="1094"/>
      <c r="I102" s="1094"/>
      <c r="J102" s="6"/>
    </row>
    <row r="103" spans="1:10" ht="12.75">
      <c r="A103" s="6"/>
      <c r="B103" s="6"/>
      <c r="C103" s="6"/>
      <c r="D103" s="6"/>
      <c r="E103" s="6"/>
      <c r="F103" s="1094"/>
      <c r="G103" s="1094"/>
      <c r="H103" s="1094"/>
      <c r="I103" s="1094"/>
      <c r="J103" s="6"/>
    </row>
    <row r="104" spans="1:10" ht="12.75">
      <c r="A104" s="6"/>
      <c r="B104" s="6"/>
      <c r="C104" s="6"/>
      <c r="D104" s="6"/>
      <c r="E104" s="6"/>
      <c r="F104" s="1094"/>
      <c r="G104" s="1094"/>
      <c r="H104" s="1094"/>
      <c r="I104" s="1094"/>
      <c r="J104" s="6"/>
    </row>
    <row r="105" spans="1:10" ht="12.75">
      <c r="A105" s="6"/>
      <c r="B105" s="6"/>
      <c r="C105" s="6"/>
      <c r="D105" s="6"/>
      <c r="E105" s="6"/>
      <c r="F105" s="1094"/>
      <c r="G105" s="1094"/>
      <c r="H105" s="1094"/>
      <c r="I105" s="1094"/>
      <c r="J105" s="6"/>
    </row>
    <row r="106" spans="1:10" ht="12.75">
      <c r="A106" s="6"/>
      <c r="B106" s="6"/>
      <c r="C106" s="6"/>
      <c r="D106" s="6"/>
      <c r="E106" s="6"/>
      <c r="F106" s="1094"/>
      <c r="G106" s="1094"/>
      <c r="H106" s="1094"/>
      <c r="I106" s="1094"/>
      <c r="J106" s="6"/>
    </row>
    <row r="107" spans="1:10" ht="12.75">
      <c r="A107" s="6"/>
      <c r="B107" s="6"/>
      <c r="C107" s="6"/>
      <c r="D107" s="6"/>
      <c r="E107" s="6"/>
      <c r="F107" s="1094"/>
      <c r="G107" s="1094"/>
      <c r="H107" s="1094"/>
      <c r="I107" s="1094"/>
      <c r="J107" s="6"/>
    </row>
    <row r="108" spans="1:10" ht="12.75">
      <c r="A108" s="6"/>
      <c r="B108" s="6"/>
      <c r="C108" s="6"/>
      <c r="D108" s="6"/>
      <c r="E108" s="6"/>
      <c r="F108" s="1094"/>
      <c r="G108" s="1094"/>
      <c r="H108" s="1094"/>
      <c r="I108" s="1094"/>
      <c r="J108" s="6"/>
    </row>
    <row r="109" spans="1:10" ht="12.75">
      <c r="A109" s="6"/>
      <c r="B109" s="6"/>
      <c r="C109" s="6"/>
      <c r="D109" s="6"/>
      <c r="E109" s="6"/>
      <c r="F109" s="1094"/>
      <c r="G109" s="1094"/>
      <c r="H109" s="1094"/>
      <c r="I109" s="1094"/>
      <c r="J109" s="6"/>
    </row>
    <row r="110" spans="1:10" ht="12.75">
      <c r="A110" s="6"/>
      <c r="B110" s="6"/>
      <c r="C110" s="6"/>
      <c r="D110" s="6"/>
      <c r="E110" s="6"/>
      <c r="F110" s="1094"/>
      <c r="G110" s="1094"/>
      <c r="H110" s="1094"/>
      <c r="I110" s="1094"/>
      <c r="J110" s="6"/>
    </row>
    <row r="111" spans="1:10" ht="12.75">
      <c r="A111" s="6"/>
      <c r="B111" s="6"/>
      <c r="C111" s="6"/>
      <c r="D111" s="6"/>
      <c r="E111" s="6"/>
      <c r="F111" s="1094"/>
      <c r="G111" s="1094"/>
      <c r="H111" s="1094"/>
      <c r="I111" s="1094"/>
      <c r="J111" s="6"/>
    </row>
    <row r="112" spans="1:10" ht="12.75">
      <c r="A112" s="6"/>
      <c r="B112" s="6"/>
      <c r="C112" s="6"/>
      <c r="D112" s="6"/>
      <c r="E112" s="6"/>
      <c r="F112" s="1094"/>
      <c r="G112" s="1094"/>
      <c r="H112" s="1094"/>
      <c r="I112" s="1094"/>
      <c r="J112" s="6"/>
    </row>
    <row r="113" spans="1:10" ht="12.75">
      <c r="A113" s="6"/>
      <c r="B113" s="6"/>
      <c r="C113" s="6"/>
      <c r="D113" s="6"/>
      <c r="E113" s="6"/>
      <c r="F113" s="1094"/>
      <c r="G113" s="1094"/>
      <c r="H113" s="1094"/>
      <c r="I113" s="1094"/>
      <c r="J113" s="6"/>
    </row>
    <row r="114" spans="1:10" ht="12.75">
      <c r="A114" s="6"/>
      <c r="B114" s="6"/>
      <c r="C114" s="6"/>
      <c r="D114" s="6"/>
      <c r="E114" s="6"/>
      <c r="F114" s="1094"/>
      <c r="G114" s="1094"/>
      <c r="H114" s="1094"/>
      <c r="I114" s="1094"/>
      <c r="J114" s="6"/>
    </row>
    <row r="115" spans="1:10" ht="12.75">
      <c r="A115" s="6"/>
      <c r="B115" s="6"/>
      <c r="C115" s="6"/>
      <c r="D115" s="6"/>
      <c r="E115" s="6"/>
      <c r="F115" s="1094"/>
      <c r="G115" s="1094"/>
      <c r="H115" s="1094"/>
      <c r="I115" s="1094"/>
      <c r="J115" s="6"/>
    </row>
    <row r="116" spans="1:10" ht="12.75">
      <c r="A116" s="6"/>
      <c r="B116" s="6"/>
      <c r="C116" s="6"/>
      <c r="D116" s="6"/>
      <c r="E116" s="6"/>
      <c r="F116" s="1094"/>
      <c r="G116" s="1094"/>
      <c r="H116" s="1094"/>
      <c r="I116" s="1094"/>
      <c r="J116" s="6"/>
    </row>
    <row r="117" spans="1:10" ht="12.75">
      <c r="A117" s="6"/>
      <c r="B117" s="6"/>
      <c r="C117" s="6"/>
      <c r="D117" s="6"/>
      <c r="E117" s="6"/>
      <c r="F117" s="6"/>
      <c r="G117" s="6"/>
      <c r="H117" s="6"/>
      <c r="I117" s="6"/>
      <c r="J117" s="6"/>
    </row>
    <row r="118" spans="1:10" ht="12.75">
      <c r="A118" s="6"/>
      <c r="B118" s="6"/>
      <c r="C118" s="6"/>
      <c r="D118" s="6"/>
      <c r="E118" s="6"/>
      <c r="F118" s="6"/>
      <c r="G118" s="6"/>
      <c r="H118" s="6"/>
      <c r="I118" s="6"/>
      <c r="J118" s="6"/>
    </row>
    <row r="119" spans="1:10" ht="12.75">
      <c r="A119" s="6"/>
      <c r="B119" s="6"/>
      <c r="C119" s="6"/>
      <c r="D119" s="6"/>
      <c r="E119" s="6"/>
      <c r="F119" s="6"/>
      <c r="G119" s="6"/>
      <c r="H119" s="6"/>
      <c r="I119" s="6"/>
      <c r="J119" s="6"/>
    </row>
    <row r="120" spans="1:10" ht="12.75">
      <c r="A120" s="6"/>
      <c r="B120" s="6"/>
      <c r="C120" s="6"/>
      <c r="D120" s="6"/>
      <c r="E120" s="6"/>
      <c r="F120" s="6"/>
      <c r="G120" s="6"/>
      <c r="H120" s="6"/>
      <c r="I120" s="6"/>
      <c r="J120" s="6"/>
    </row>
    <row r="121" spans="1:10" ht="12.75">
      <c r="A121" s="6"/>
      <c r="B121" s="6"/>
      <c r="C121" s="6"/>
      <c r="D121" s="6"/>
      <c r="E121" s="6"/>
      <c r="F121" s="6"/>
      <c r="G121" s="6"/>
      <c r="H121" s="6"/>
      <c r="I121" s="6"/>
      <c r="J121" s="6"/>
    </row>
    <row r="122" spans="1:10" ht="12.75">
      <c r="A122" s="6"/>
      <c r="B122" s="6"/>
      <c r="C122" s="6"/>
      <c r="D122" s="6"/>
      <c r="E122" s="6"/>
      <c r="F122" s="6"/>
      <c r="G122" s="6"/>
      <c r="H122" s="6"/>
      <c r="I122" s="6"/>
      <c r="J122" s="6"/>
    </row>
    <row r="123" spans="1:10" ht="12.75">
      <c r="A123" s="6"/>
      <c r="B123" s="6"/>
      <c r="C123" s="6"/>
      <c r="D123" s="6"/>
      <c r="E123" s="6"/>
      <c r="F123" s="6"/>
      <c r="G123" s="6"/>
      <c r="H123" s="6"/>
      <c r="I123" s="6"/>
      <c r="J123" s="6"/>
    </row>
    <row r="124" spans="1:10" ht="12.75">
      <c r="A124" s="6"/>
      <c r="B124" s="6"/>
      <c r="C124" s="6"/>
      <c r="D124" s="6"/>
      <c r="E124" s="6"/>
      <c r="F124" s="6"/>
      <c r="G124" s="6"/>
      <c r="H124" s="6"/>
      <c r="I124" s="6"/>
      <c r="J124" s="6"/>
    </row>
    <row r="125" spans="1:10" ht="12.75">
      <c r="A125" s="6"/>
      <c r="B125" s="6"/>
      <c r="C125" s="6"/>
      <c r="D125" s="6"/>
      <c r="E125" s="6"/>
      <c r="F125" s="6"/>
      <c r="G125" s="6"/>
      <c r="H125" s="6"/>
      <c r="I125" s="6"/>
      <c r="J125" s="6"/>
    </row>
    <row r="126" spans="1:10" ht="12.75">
      <c r="A126" s="6"/>
      <c r="B126" s="6"/>
      <c r="C126" s="6"/>
      <c r="D126" s="6"/>
      <c r="E126" s="6"/>
      <c r="F126" s="6"/>
      <c r="G126" s="6"/>
      <c r="H126" s="6"/>
      <c r="I126" s="6"/>
      <c r="J126" s="6"/>
    </row>
    <row r="127" spans="1:10" ht="12.75">
      <c r="A127" s="6"/>
      <c r="B127" s="6"/>
      <c r="C127" s="6"/>
      <c r="D127" s="6"/>
      <c r="E127" s="6"/>
      <c r="F127" s="6"/>
      <c r="G127" s="6"/>
      <c r="H127" s="6"/>
      <c r="I127" s="6"/>
      <c r="J127" s="6"/>
    </row>
    <row r="128" spans="1:10" ht="12.75">
      <c r="A128" s="6"/>
      <c r="B128" s="6"/>
      <c r="C128" s="6"/>
      <c r="D128" s="6"/>
      <c r="E128" s="6"/>
      <c r="F128" s="6"/>
      <c r="G128" s="6"/>
      <c r="H128" s="6"/>
      <c r="I128" s="6"/>
      <c r="J128" s="6"/>
    </row>
    <row r="129" spans="1:10" ht="12.75">
      <c r="A129" s="6"/>
      <c r="B129" s="6"/>
      <c r="C129" s="6"/>
      <c r="D129" s="6"/>
      <c r="E129" s="6"/>
      <c r="F129" s="6"/>
      <c r="G129" s="6"/>
      <c r="H129" s="6"/>
      <c r="I129" s="6"/>
      <c r="J129" s="6"/>
    </row>
    <row r="130" spans="1:10" ht="12.75">
      <c r="A130" s="6"/>
      <c r="B130" s="6"/>
      <c r="C130" s="6"/>
      <c r="D130" s="6"/>
      <c r="E130" s="6"/>
      <c r="F130" s="6"/>
      <c r="G130" s="6"/>
      <c r="H130" s="6"/>
      <c r="I130" s="6"/>
      <c r="J130" s="6"/>
    </row>
    <row r="131" spans="1:10" ht="12.75">
      <c r="A131" s="6"/>
      <c r="B131" s="6"/>
      <c r="C131" s="6"/>
      <c r="D131" s="6"/>
      <c r="E131" s="6"/>
      <c r="F131" s="6"/>
      <c r="G131" s="6"/>
      <c r="H131" s="6"/>
      <c r="I131" s="6"/>
      <c r="J131" s="6"/>
    </row>
    <row r="132" spans="1:10" ht="12.75">
      <c r="A132" s="6"/>
      <c r="B132" s="6"/>
      <c r="C132" s="6"/>
      <c r="D132" s="6"/>
      <c r="E132" s="6"/>
      <c r="F132" s="6"/>
      <c r="G132" s="6"/>
      <c r="H132" s="6"/>
      <c r="I132" s="6"/>
      <c r="J132" s="6"/>
    </row>
    <row r="133" spans="1:10" ht="12.75">
      <c r="A133" s="6"/>
      <c r="B133" s="6"/>
      <c r="C133" s="6"/>
      <c r="D133" s="6"/>
      <c r="E133" s="6"/>
      <c r="F133" s="6"/>
      <c r="G133" s="6"/>
      <c r="H133" s="6"/>
      <c r="I133" s="6"/>
      <c r="J133" s="6"/>
    </row>
    <row r="134" spans="1:10" ht="12.75">
      <c r="A134" s="6"/>
      <c r="B134" s="6"/>
      <c r="C134" s="6"/>
      <c r="D134" s="6"/>
      <c r="E134" s="6"/>
      <c r="F134" s="6"/>
      <c r="G134" s="6"/>
      <c r="H134" s="6"/>
      <c r="I134" s="6"/>
      <c r="J134" s="6"/>
    </row>
    <row r="135" spans="1:10" ht="12.75">
      <c r="A135" s="6"/>
      <c r="B135" s="6"/>
      <c r="C135" s="6"/>
      <c r="D135" s="6"/>
      <c r="E135" s="6"/>
      <c r="F135" s="6"/>
      <c r="G135" s="6"/>
      <c r="H135" s="6"/>
      <c r="I135" s="6"/>
      <c r="J135" s="6"/>
    </row>
    <row r="136" spans="1:10" ht="12.75">
      <c r="A136" s="6"/>
      <c r="B136" s="6"/>
      <c r="C136" s="6"/>
      <c r="D136" s="6"/>
      <c r="E136" s="6"/>
      <c r="F136" s="6"/>
      <c r="G136" s="6"/>
      <c r="H136" s="6"/>
      <c r="I136" s="6"/>
      <c r="J136" s="6"/>
    </row>
    <row r="137" spans="1:10" ht="12.75">
      <c r="A137" s="6"/>
      <c r="B137" s="6"/>
      <c r="C137" s="6"/>
      <c r="D137" s="6"/>
      <c r="E137" s="6"/>
      <c r="F137" s="6"/>
      <c r="G137" s="6"/>
      <c r="H137" s="6"/>
      <c r="I137" s="6"/>
      <c r="J137" s="6"/>
    </row>
    <row r="138" spans="1:10" ht="12.75">
      <c r="A138" s="6"/>
      <c r="B138" s="6"/>
      <c r="C138" s="6"/>
      <c r="D138" s="6"/>
      <c r="E138" s="6"/>
      <c r="F138" s="6"/>
      <c r="G138" s="6"/>
      <c r="H138" s="6"/>
      <c r="I138" s="6"/>
      <c r="J138" s="6"/>
    </row>
    <row r="139" spans="1:10" ht="12.75">
      <c r="A139" s="6"/>
      <c r="B139" s="6"/>
      <c r="C139" s="6"/>
      <c r="D139" s="6"/>
      <c r="E139" s="6"/>
      <c r="F139" s="6"/>
      <c r="G139" s="6"/>
      <c r="H139" s="6"/>
      <c r="I139" s="6"/>
      <c r="J139" s="6"/>
    </row>
    <row r="140" spans="1:10" ht="12.75">
      <c r="A140" s="6"/>
      <c r="B140" s="6"/>
      <c r="C140" s="6"/>
      <c r="D140" s="6"/>
      <c r="E140" s="6"/>
      <c r="F140" s="6"/>
      <c r="G140" s="6"/>
      <c r="H140" s="6"/>
      <c r="I140" s="6"/>
      <c r="J140" s="6"/>
    </row>
    <row r="141" spans="1:10" ht="12.75">
      <c r="A141" s="6"/>
      <c r="B141" s="6"/>
      <c r="C141" s="6"/>
      <c r="D141" s="6"/>
      <c r="E141" s="6"/>
      <c r="F141" s="6"/>
      <c r="G141" s="6"/>
      <c r="H141" s="6"/>
      <c r="I141" s="6"/>
      <c r="J141" s="6"/>
    </row>
    <row r="142" spans="1:10" ht="12.75">
      <c r="A142" s="6"/>
      <c r="B142" s="6"/>
      <c r="C142" s="6"/>
      <c r="D142" s="6"/>
      <c r="E142" s="6"/>
      <c r="F142" s="6"/>
      <c r="G142" s="6"/>
      <c r="H142" s="6"/>
      <c r="I142" s="6"/>
      <c r="J142" s="6"/>
    </row>
    <row r="143" spans="1:10" ht="12.75">
      <c r="A143" s="6"/>
      <c r="B143" s="6"/>
      <c r="C143" s="6"/>
      <c r="D143" s="6"/>
      <c r="E143" s="6"/>
      <c r="F143" s="6"/>
      <c r="G143" s="6"/>
      <c r="H143" s="6"/>
      <c r="I143" s="6"/>
      <c r="J143" s="6"/>
    </row>
    <row r="144" spans="1:10" ht="12.75">
      <c r="A144" s="6"/>
      <c r="B144" s="6"/>
      <c r="C144" s="6"/>
      <c r="D144" s="6"/>
      <c r="E144" s="6"/>
      <c r="F144" s="6"/>
      <c r="G144" s="6"/>
      <c r="H144" s="6"/>
      <c r="I144" s="6"/>
      <c r="J144" s="6"/>
    </row>
    <row r="145" spans="1:10" ht="12.75">
      <c r="A145" s="6"/>
      <c r="B145" s="6"/>
      <c r="C145" s="6"/>
      <c r="D145" s="6"/>
      <c r="E145" s="6"/>
      <c r="F145" s="6"/>
      <c r="G145" s="6"/>
      <c r="H145" s="6"/>
      <c r="I145" s="6"/>
      <c r="J145" s="6"/>
    </row>
    <row r="146" spans="1:10" ht="12.75">
      <c r="A146" s="6"/>
      <c r="B146" s="6"/>
      <c r="C146" s="6"/>
      <c r="D146" s="6"/>
      <c r="E146" s="6"/>
      <c r="F146" s="6"/>
      <c r="G146" s="6"/>
      <c r="H146" s="6"/>
      <c r="I146" s="6"/>
      <c r="J146" s="6"/>
    </row>
    <row r="147" spans="1:10" ht="12.75">
      <c r="A147" s="6"/>
      <c r="B147" s="6"/>
      <c r="C147" s="6"/>
      <c r="D147" s="6"/>
      <c r="E147" s="6"/>
      <c r="F147" s="6"/>
      <c r="G147" s="6"/>
      <c r="H147" s="6"/>
      <c r="I147" s="6"/>
      <c r="J147" s="6"/>
    </row>
    <row r="148" spans="1:10" ht="12.75">
      <c r="A148" s="6"/>
      <c r="B148" s="6"/>
      <c r="C148" s="6"/>
      <c r="D148" s="6"/>
      <c r="E148" s="6"/>
      <c r="F148" s="6"/>
      <c r="G148" s="6"/>
      <c r="H148" s="6"/>
      <c r="I148" s="6"/>
      <c r="J148" s="6"/>
    </row>
    <row r="149" spans="1:10" ht="12.75">
      <c r="A149" s="6"/>
      <c r="B149" s="6"/>
      <c r="C149" s="6"/>
      <c r="D149" s="6"/>
      <c r="E149" s="6"/>
      <c r="F149" s="6"/>
      <c r="G149" s="6"/>
      <c r="H149" s="6"/>
      <c r="I149" s="6"/>
      <c r="J149" s="6"/>
    </row>
    <row r="150" spans="1:10" ht="12.75">
      <c r="A150" s="6"/>
      <c r="B150" s="6"/>
      <c r="C150" s="6"/>
      <c r="D150" s="6"/>
      <c r="E150" s="6"/>
      <c r="F150" s="6"/>
      <c r="G150" s="6"/>
      <c r="H150" s="6"/>
      <c r="I150" s="6"/>
      <c r="J150" s="6"/>
    </row>
    <row r="151" spans="1:10" ht="12.75">
      <c r="A151" s="6"/>
      <c r="B151" s="6"/>
      <c r="C151" s="6"/>
      <c r="D151" s="6"/>
      <c r="E151" s="6"/>
      <c r="F151" s="6"/>
      <c r="G151" s="6"/>
      <c r="H151" s="6"/>
      <c r="I151" s="6"/>
      <c r="J151" s="6"/>
    </row>
    <row r="152" spans="1:10" ht="12.75">
      <c r="A152" s="6"/>
      <c r="B152" s="6"/>
      <c r="C152" s="6"/>
      <c r="D152" s="6"/>
      <c r="E152" s="6"/>
      <c r="F152" s="6"/>
      <c r="G152" s="6"/>
      <c r="H152" s="6"/>
      <c r="I152" s="6"/>
      <c r="J152" s="6"/>
    </row>
    <row r="153" spans="1:10" ht="12.75">
      <c r="A153" s="6"/>
      <c r="B153" s="6"/>
      <c r="C153" s="6"/>
      <c r="D153" s="6"/>
      <c r="E153" s="6"/>
      <c r="F153" s="6"/>
      <c r="G153" s="6"/>
      <c r="H153" s="6"/>
      <c r="I153" s="6"/>
      <c r="J153" s="6"/>
    </row>
    <row r="154" spans="1:10" ht="12.75">
      <c r="A154" s="6"/>
      <c r="B154" s="6"/>
      <c r="C154" s="6"/>
      <c r="D154" s="6"/>
      <c r="E154" s="6"/>
      <c r="F154" s="6"/>
      <c r="G154" s="6"/>
      <c r="H154" s="6"/>
      <c r="I154" s="6"/>
      <c r="J154" s="6"/>
    </row>
    <row r="155" spans="1:10" ht="12.75">
      <c r="A155" s="6"/>
      <c r="B155" s="6"/>
      <c r="C155" s="6"/>
      <c r="D155" s="6"/>
      <c r="E155" s="6"/>
      <c r="F155" s="6"/>
      <c r="G155" s="6"/>
      <c r="H155" s="6"/>
      <c r="I155" s="6"/>
      <c r="J155" s="6"/>
    </row>
    <row r="156" spans="1:10" ht="12.75">
      <c r="A156" s="6"/>
      <c r="B156" s="6"/>
      <c r="C156" s="6"/>
      <c r="D156" s="6"/>
      <c r="E156" s="6"/>
      <c r="F156" s="6"/>
      <c r="G156" s="6"/>
      <c r="H156" s="6"/>
      <c r="I156" s="6"/>
      <c r="J156" s="6"/>
    </row>
    <row r="157" spans="1:10" ht="12.75">
      <c r="A157" s="6"/>
      <c r="B157" s="6"/>
      <c r="C157" s="6"/>
      <c r="D157" s="6"/>
      <c r="E157" s="6"/>
      <c r="F157" s="6"/>
      <c r="G157" s="6"/>
      <c r="H157" s="6"/>
      <c r="I157" s="6"/>
      <c r="J157" s="6"/>
    </row>
    <row r="158" spans="1:10" ht="12.75">
      <c r="A158" s="6"/>
      <c r="B158" s="6"/>
      <c r="C158" s="6"/>
      <c r="D158" s="6"/>
      <c r="E158" s="6"/>
      <c r="F158" s="6"/>
      <c r="G158" s="6"/>
      <c r="H158" s="6"/>
      <c r="I158" s="6"/>
      <c r="J158" s="6"/>
    </row>
    <row r="159" spans="1:10" ht="12.75">
      <c r="A159" s="6"/>
      <c r="B159" s="6"/>
      <c r="C159" s="6"/>
      <c r="D159" s="6"/>
      <c r="E159" s="6"/>
      <c r="F159" s="6"/>
      <c r="G159" s="6"/>
      <c r="H159" s="6"/>
      <c r="I159" s="6"/>
      <c r="J159" s="6"/>
    </row>
    <row r="160" spans="1:10" ht="12.75">
      <c r="A160" s="6"/>
      <c r="B160" s="6"/>
      <c r="C160" s="6"/>
      <c r="D160" s="6"/>
      <c r="E160" s="6"/>
      <c r="F160" s="6"/>
      <c r="G160" s="6"/>
      <c r="H160" s="6"/>
      <c r="I160" s="6"/>
      <c r="J160" s="6"/>
    </row>
    <row r="161" spans="1:10" ht="12.75">
      <c r="A161" s="6"/>
      <c r="B161" s="6"/>
      <c r="C161" s="6"/>
      <c r="D161" s="6"/>
      <c r="E161" s="6"/>
      <c r="F161" s="6"/>
      <c r="G161" s="6"/>
      <c r="H161" s="6"/>
      <c r="I161" s="6"/>
      <c r="J161" s="6"/>
    </row>
    <row r="162" spans="1:10" ht="12.75">
      <c r="A162" s="6"/>
      <c r="B162" s="6"/>
      <c r="C162" s="6"/>
      <c r="D162" s="6"/>
      <c r="E162" s="6"/>
      <c r="F162" s="6"/>
      <c r="G162" s="6"/>
      <c r="H162" s="6"/>
      <c r="I162" s="6"/>
      <c r="J162" s="6"/>
    </row>
    <row r="163" spans="1:10" ht="12.75">
      <c r="A163" s="6"/>
      <c r="B163" s="6"/>
      <c r="C163" s="6"/>
      <c r="D163" s="6"/>
      <c r="E163" s="6"/>
      <c r="F163" s="6"/>
      <c r="G163" s="6"/>
      <c r="H163" s="6"/>
      <c r="I163" s="6"/>
      <c r="J163" s="6"/>
    </row>
    <row r="164" spans="1:10" ht="12.75">
      <c r="A164" s="6"/>
      <c r="B164" s="6"/>
      <c r="C164" s="6"/>
      <c r="D164" s="6"/>
      <c r="E164" s="6"/>
      <c r="F164" s="6"/>
      <c r="G164" s="6"/>
      <c r="H164" s="6"/>
      <c r="I164" s="6"/>
      <c r="J164" s="6"/>
    </row>
    <row r="165" spans="1:10" ht="12.75">
      <c r="A165" s="6"/>
      <c r="B165" s="6"/>
      <c r="C165" s="6"/>
      <c r="D165" s="6"/>
      <c r="E165" s="6"/>
      <c r="F165" s="6"/>
      <c r="G165" s="6"/>
      <c r="H165" s="6"/>
      <c r="I165" s="6"/>
      <c r="J165" s="6"/>
    </row>
    <row r="166" spans="1:10" ht="12.75">
      <c r="A166" s="6"/>
      <c r="B166" s="6"/>
      <c r="C166" s="6"/>
      <c r="D166" s="6"/>
      <c r="E166" s="6"/>
      <c r="F166" s="6"/>
      <c r="G166" s="6"/>
      <c r="H166" s="6"/>
      <c r="I166" s="6"/>
      <c r="J166" s="6"/>
    </row>
    <row r="167" spans="1:10" ht="12.75">
      <c r="A167" s="6"/>
      <c r="B167" s="6"/>
      <c r="C167" s="6"/>
      <c r="D167" s="6"/>
      <c r="E167" s="6"/>
      <c r="F167" s="6"/>
      <c r="G167" s="6"/>
      <c r="H167" s="6"/>
      <c r="I167" s="6"/>
      <c r="J167" s="6"/>
    </row>
    <row r="168" spans="1:10" ht="12.75">
      <c r="A168" s="6"/>
      <c r="B168" s="6"/>
      <c r="C168" s="6"/>
      <c r="D168" s="6"/>
      <c r="E168" s="6"/>
      <c r="F168" s="6"/>
      <c r="G168" s="6"/>
      <c r="H168" s="6"/>
      <c r="I168" s="6"/>
      <c r="J168" s="6"/>
    </row>
    <row r="169" spans="1:10" ht="12.75">
      <c r="A169" s="6"/>
      <c r="B169" s="6"/>
      <c r="C169" s="6"/>
      <c r="D169" s="6"/>
      <c r="E169" s="6"/>
      <c r="F169" s="6"/>
      <c r="G169" s="6"/>
      <c r="H169" s="6"/>
      <c r="I169" s="6"/>
      <c r="J169" s="6"/>
    </row>
    <row r="170" spans="1:10" ht="12.75">
      <c r="A170" s="6"/>
      <c r="B170" s="6"/>
      <c r="C170" s="6"/>
      <c r="D170" s="6"/>
      <c r="E170" s="6"/>
      <c r="F170" s="6"/>
      <c r="G170" s="6"/>
      <c r="H170" s="6"/>
      <c r="I170" s="6"/>
      <c r="J170" s="6"/>
    </row>
    <row r="171" spans="1:10" ht="12.75">
      <c r="A171" s="6"/>
      <c r="B171" s="6"/>
      <c r="C171" s="6"/>
      <c r="D171" s="6"/>
      <c r="E171" s="6"/>
      <c r="F171" s="6"/>
      <c r="G171" s="6"/>
      <c r="H171" s="6"/>
      <c r="I171" s="6"/>
      <c r="J171" s="6"/>
    </row>
    <row r="172" spans="1:10" ht="12.75">
      <c r="A172" s="6"/>
      <c r="B172" s="6"/>
      <c r="C172" s="6"/>
      <c r="D172" s="6"/>
      <c r="E172" s="6"/>
      <c r="F172" s="6"/>
      <c r="G172" s="6"/>
      <c r="H172" s="6"/>
      <c r="I172" s="6"/>
      <c r="J172" s="6"/>
    </row>
    <row r="173" spans="1:10" ht="12.75">
      <c r="A173" s="6"/>
      <c r="B173" s="6"/>
      <c r="C173" s="6"/>
      <c r="D173" s="6"/>
      <c r="E173" s="6"/>
      <c r="F173" s="6"/>
      <c r="G173" s="6"/>
      <c r="H173" s="6"/>
      <c r="I173" s="6"/>
      <c r="J173" s="6"/>
    </row>
    <row r="174" spans="1:10" ht="12.75">
      <c r="A174" s="6"/>
      <c r="B174" s="6"/>
      <c r="C174" s="6"/>
      <c r="D174" s="6"/>
      <c r="E174" s="6"/>
      <c r="F174" s="6"/>
      <c r="G174" s="6"/>
      <c r="H174" s="6"/>
      <c r="I174" s="6"/>
      <c r="J174" s="6"/>
    </row>
    <row r="175" spans="1:10" ht="12.75">
      <c r="A175" s="6"/>
      <c r="B175" s="6"/>
      <c r="C175" s="6"/>
      <c r="D175" s="6"/>
      <c r="E175" s="6"/>
      <c r="F175" s="6"/>
      <c r="G175" s="6"/>
      <c r="H175" s="6"/>
      <c r="I175" s="6"/>
      <c r="J175" s="6"/>
    </row>
    <row r="176" spans="1:10" ht="12.75">
      <c r="A176" s="6"/>
      <c r="B176" s="6"/>
      <c r="C176" s="6"/>
      <c r="D176" s="6"/>
      <c r="E176" s="6"/>
      <c r="F176" s="6"/>
      <c r="G176" s="6"/>
      <c r="H176" s="6"/>
      <c r="I176" s="6"/>
      <c r="J176" s="6"/>
    </row>
  </sheetData>
  <sheetProtection/>
  <mergeCells count="4">
    <mergeCell ref="C4:G4"/>
    <mergeCell ref="C5:G5"/>
    <mergeCell ref="F8:F9"/>
    <mergeCell ref="F7:I7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C33" sqref="C33"/>
    </sheetView>
  </sheetViews>
  <sheetFormatPr defaultColWidth="9.140625" defaultRowHeight="12.75"/>
  <cols>
    <col min="1" max="1" width="29.7109375" style="994" customWidth="1"/>
    <col min="2" max="2" width="5.8515625" style="994" customWidth="1"/>
    <col min="3" max="3" width="14.421875" style="994" bestFit="1" customWidth="1"/>
    <col min="4" max="4" width="10.421875" style="994" bestFit="1" customWidth="1"/>
    <col min="5" max="5" width="10.00390625" style="994" bestFit="1" customWidth="1"/>
    <col min="6" max="6" width="9.8515625" style="994" bestFit="1" customWidth="1"/>
    <col min="7" max="7" width="9.421875" style="994" bestFit="1" customWidth="1"/>
    <col min="8" max="8" width="11.57421875" style="994" bestFit="1" customWidth="1"/>
    <col min="9" max="9" width="10.421875" style="994" bestFit="1" customWidth="1"/>
    <col min="10" max="10" width="9.8515625" style="994" bestFit="1" customWidth="1"/>
    <col min="11" max="11" width="9.140625" style="994" customWidth="1"/>
    <col min="12" max="12" width="11.57421875" style="994" bestFit="1" customWidth="1"/>
    <col min="13" max="13" width="11.140625" style="994" bestFit="1" customWidth="1"/>
    <col min="14" max="16384" width="9.140625" style="994" customWidth="1"/>
  </cols>
  <sheetData>
    <row r="1" spans="1:13" ht="15">
      <c r="A1" s="994" t="s">
        <v>530</v>
      </c>
      <c r="B1" s="1001" t="s">
        <v>286</v>
      </c>
      <c r="M1" s="994" t="s">
        <v>322</v>
      </c>
    </row>
    <row r="2" spans="1:4" ht="15">
      <c r="A2" s="994" t="s">
        <v>708</v>
      </c>
      <c r="B2" s="1002" t="s">
        <v>323</v>
      </c>
      <c r="C2" s="1002"/>
      <c r="D2" s="1002"/>
    </row>
    <row r="3" spans="2:11" ht="15">
      <c r="B3" s="1003"/>
      <c r="F3" s="1275" t="s">
        <v>324</v>
      </c>
      <c r="G3" s="1275"/>
      <c r="H3" s="1275"/>
      <c r="I3" s="1275"/>
      <c r="J3" s="1275"/>
      <c r="K3" s="994" t="s">
        <v>325</v>
      </c>
    </row>
    <row r="4" spans="2:5" ht="15.75" thickBot="1">
      <c r="B4" s="1003"/>
      <c r="C4" s="1004" t="s">
        <v>326</v>
      </c>
      <c r="D4" s="1004"/>
      <c r="E4" s="1004"/>
    </row>
    <row r="5" spans="1:13" ht="15.75" thickBot="1">
      <c r="A5" s="995"/>
      <c r="B5" s="995"/>
      <c r="C5" s="995" t="s">
        <v>327</v>
      </c>
      <c r="D5" s="1005" t="s">
        <v>292</v>
      </c>
      <c r="E5" s="995" t="s">
        <v>293</v>
      </c>
      <c r="F5" s="1276" t="s">
        <v>328</v>
      </c>
      <c r="G5" s="1277"/>
      <c r="H5" s="1278"/>
      <c r="I5" s="995" t="s">
        <v>329</v>
      </c>
      <c r="J5" s="1277" t="s">
        <v>330</v>
      </c>
      <c r="K5" s="1277"/>
      <c r="L5" s="1278"/>
      <c r="M5" s="995" t="s">
        <v>329</v>
      </c>
    </row>
    <row r="6" spans="1:13" ht="15">
      <c r="A6" s="1006" t="s">
        <v>331</v>
      </c>
      <c r="B6" s="1006" t="s">
        <v>332</v>
      </c>
      <c r="C6" s="1006" t="s">
        <v>715</v>
      </c>
      <c r="D6" s="1006" t="s">
        <v>299</v>
      </c>
      <c r="E6" s="1006" t="s">
        <v>299</v>
      </c>
      <c r="F6" s="995" t="s">
        <v>292</v>
      </c>
      <c r="G6" s="995" t="s">
        <v>293</v>
      </c>
      <c r="H6" s="995" t="s">
        <v>333</v>
      </c>
      <c r="I6" s="1006" t="s">
        <v>334</v>
      </c>
      <c r="J6" s="995" t="s">
        <v>292</v>
      </c>
      <c r="K6" s="995" t="s">
        <v>293</v>
      </c>
      <c r="L6" s="995" t="s">
        <v>333</v>
      </c>
      <c r="M6" s="1006" t="s">
        <v>334</v>
      </c>
    </row>
    <row r="7" spans="1:13" ht="15.75" thickBot="1">
      <c r="A7" s="996"/>
      <c r="B7" s="996"/>
      <c r="C7" s="996" t="s">
        <v>335</v>
      </c>
      <c r="D7" s="996" t="s">
        <v>336</v>
      </c>
      <c r="E7" s="996" t="s">
        <v>337</v>
      </c>
      <c r="F7" s="996" t="s">
        <v>299</v>
      </c>
      <c r="G7" s="996" t="s">
        <v>299</v>
      </c>
      <c r="H7" s="996" t="s">
        <v>338</v>
      </c>
      <c r="I7" s="996" t="s">
        <v>339</v>
      </c>
      <c r="J7" s="996" t="s">
        <v>299</v>
      </c>
      <c r="K7" s="996" t="s">
        <v>299</v>
      </c>
      <c r="L7" s="996" t="s">
        <v>338</v>
      </c>
      <c r="M7" s="996" t="s">
        <v>339</v>
      </c>
    </row>
    <row r="8" spans="1:13" ht="15">
      <c r="A8" s="1007"/>
      <c r="B8" s="1007"/>
      <c r="C8" s="1008">
        <v>1</v>
      </c>
      <c r="D8" s="1007">
        <v>2</v>
      </c>
      <c r="E8" s="1008">
        <v>3</v>
      </c>
      <c r="F8" s="1007">
        <v>4</v>
      </c>
      <c r="G8" s="1008">
        <v>5</v>
      </c>
      <c r="H8" s="1007">
        <v>6</v>
      </c>
      <c r="I8" s="1008">
        <v>7</v>
      </c>
      <c r="J8" s="1007">
        <v>8</v>
      </c>
      <c r="K8" s="1008">
        <v>9</v>
      </c>
      <c r="L8" s="1007">
        <v>10</v>
      </c>
      <c r="M8" s="1007">
        <v>11</v>
      </c>
    </row>
    <row r="9" spans="1:13" ht="15">
      <c r="A9" s="1009" t="s">
        <v>340</v>
      </c>
      <c r="B9" s="1006"/>
      <c r="C9" s="1010" t="s">
        <v>341</v>
      </c>
      <c r="D9" s="1011">
        <v>31715.112</v>
      </c>
      <c r="E9" s="1012">
        <v>31076.919</v>
      </c>
      <c r="F9" s="1013">
        <v>136.26</v>
      </c>
      <c r="G9" s="1014">
        <v>124.3</v>
      </c>
      <c r="H9" s="1006" t="s">
        <v>341</v>
      </c>
      <c r="I9" s="1015" t="s">
        <v>341</v>
      </c>
      <c r="J9" s="1016">
        <f>((D9/F9)/12)*1000</f>
        <v>19396.19844415089</v>
      </c>
      <c r="K9" s="1017">
        <f>((E9/G9)/12)*1000</f>
        <v>20834.619871279163</v>
      </c>
      <c r="L9" s="1018" t="s">
        <v>341</v>
      </c>
      <c r="M9" s="1006" t="s">
        <v>341</v>
      </c>
    </row>
    <row r="10" spans="1:13" ht="15">
      <c r="A10" s="1019" t="s">
        <v>342</v>
      </c>
      <c r="B10" s="1020"/>
      <c r="C10" s="1021">
        <v>18083.838</v>
      </c>
      <c r="D10" s="1022" t="s">
        <v>341</v>
      </c>
      <c r="E10" s="1023" t="s">
        <v>341</v>
      </c>
      <c r="F10" s="1024" t="s">
        <v>341</v>
      </c>
      <c r="G10" s="1025" t="s">
        <v>341</v>
      </c>
      <c r="H10" s="1026">
        <v>57.803</v>
      </c>
      <c r="I10" s="1027" t="s">
        <v>341</v>
      </c>
      <c r="J10" s="1028" t="s">
        <v>341</v>
      </c>
      <c r="K10" s="1029" t="s">
        <v>341</v>
      </c>
      <c r="L10" s="1016">
        <f aca="true" t="shared" si="0" ref="L10:L17">IF(C10=0," ",((C10/H10)/12)*1000)</f>
        <v>26071.077625728773</v>
      </c>
      <c r="M10" s="1028" t="s">
        <v>341</v>
      </c>
    </row>
    <row r="11" spans="1:13" ht="15">
      <c r="A11" s="1019" t="s">
        <v>343</v>
      </c>
      <c r="B11" s="1020"/>
      <c r="C11" s="1021">
        <v>2694.796</v>
      </c>
      <c r="D11" s="1022" t="s">
        <v>341</v>
      </c>
      <c r="E11" s="1023" t="s">
        <v>341</v>
      </c>
      <c r="F11" s="1024" t="s">
        <v>341</v>
      </c>
      <c r="G11" s="1025" t="s">
        <v>341</v>
      </c>
      <c r="H11" s="1026">
        <v>11.276</v>
      </c>
      <c r="I11" s="1027" t="s">
        <v>341</v>
      </c>
      <c r="J11" s="1028" t="s">
        <v>341</v>
      </c>
      <c r="K11" s="1029" t="s">
        <v>341</v>
      </c>
      <c r="L11" s="1016">
        <f t="shared" si="0"/>
        <v>19915.42509164006</v>
      </c>
      <c r="M11" s="1028" t="s">
        <v>341</v>
      </c>
    </row>
    <row r="12" spans="1:13" ht="15">
      <c r="A12" s="1019" t="s">
        <v>344</v>
      </c>
      <c r="B12" s="1020"/>
      <c r="C12" s="1021">
        <v>3249.653</v>
      </c>
      <c r="D12" s="1022" t="s">
        <v>341</v>
      </c>
      <c r="E12" s="1023" t="s">
        <v>341</v>
      </c>
      <c r="F12" s="1024" t="s">
        <v>341</v>
      </c>
      <c r="G12" s="1025" t="s">
        <v>341</v>
      </c>
      <c r="H12" s="1026">
        <v>12.914</v>
      </c>
      <c r="I12" s="1027" t="s">
        <v>341</v>
      </c>
      <c r="J12" s="1028" t="s">
        <v>341</v>
      </c>
      <c r="K12" s="1029" t="s">
        <v>341</v>
      </c>
      <c r="L12" s="1016">
        <f t="shared" si="0"/>
        <v>20969.832481544574</v>
      </c>
      <c r="M12" s="1028" t="s">
        <v>341</v>
      </c>
    </row>
    <row r="13" spans="1:13" ht="15">
      <c r="A13" s="1019" t="s">
        <v>345</v>
      </c>
      <c r="B13" s="1020"/>
      <c r="C13" s="1021">
        <v>0</v>
      </c>
      <c r="D13" s="1022" t="s">
        <v>341</v>
      </c>
      <c r="E13" s="1023" t="s">
        <v>341</v>
      </c>
      <c r="F13" s="1024" t="s">
        <v>341</v>
      </c>
      <c r="G13" s="1025" t="s">
        <v>341</v>
      </c>
      <c r="H13" s="1026">
        <v>0</v>
      </c>
      <c r="I13" s="1027" t="s">
        <v>341</v>
      </c>
      <c r="J13" s="1028" t="s">
        <v>341</v>
      </c>
      <c r="K13" s="1029" t="s">
        <v>341</v>
      </c>
      <c r="L13" s="1016" t="str">
        <f t="shared" si="0"/>
        <v> </v>
      </c>
      <c r="M13" s="1028" t="s">
        <v>341</v>
      </c>
    </row>
    <row r="14" spans="1:13" ht="15">
      <c r="A14" s="1019" t="s">
        <v>346</v>
      </c>
      <c r="B14" s="1020"/>
      <c r="C14" s="1021">
        <v>2736.703</v>
      </c>
      <c r="D14" s="1022" t="s">
        <v>341</v>
      </c>
      <c r="E14" s="1023" t="s">
        <v>341</v>
      </c>
      <c r="F14" s="1024" t="s">
        <v>341</v>
      </c>
      <c r="G14" s="1025" t="s">
        <v>341</v>
      </c>
      <c r="H14" s="1026">
        <v>11</v>
      </c>
      <c r="I14" s="1027" t="s">
        <v>341</v>
      </c>
      <c r="J14" s="1028" t="s">
        <v>341</v>
      </c>
      <c r="K14" s="1029" t="s">
        <v>341</v>
      </c>
      <c r="L14" s="1016">
        <f t="shared" si="0"/>
        <v>20732.598484848484</v>
      </c>
      <c r="M14" s="1028" t="s">
        <v>341</v>
      </c>
    </row>
    <row r="15" spans="1:13" ht="15">
      <c r="A15" s="1019" t="s">
        <v>348</v>
      </c>
      <c r="B15" s="1020"/>
      <c r="C15" s="1021">
        <v>2143.532</v>
      </c>
      <c r="D15" s="1022" t="s">
        <v>341</v>
      </c>
      <c r="E15" s="1023" t="s">
        <v>341</v>
      </c>
      <c r="F15" s="1024" t="s">
        <v>341</v>
      </c>
      <c r="G15" s="1025" t="s">
        <v>341</v>
      </c>
      <c r="H15" s="1026">
        <v>17.469</v>
      </c>
      <c r="I15" s="1027" t="s">
        <v>341</v>
      </c>
      <c r="J15" s="1028" t="s">
        <v>341</v>
      </c>
      <c r="K15" s="1029" t="s">
        <v>341</v>
      </c>
      <c r="L15" s="1016">
        <f t="shared" si="0"/>
        <v>10225.408819432518</v>
      </c>
      <c r="M15" s="1028" t="s">
        <v>341</v>
      </c>
    </row>
    <row r="16" spans="1:13" ht="15">
      <c r="A16" s="1019" t="s">
        <v>349</v>
      </c>
      <c r="B16" s="1020"/>
      <c r="C16" s="1021">
        <v>2166.297</v>
      </c>
      <c r="D16" s="1022" t="s">
        <v>341</v>
      </c>
      <c r="E16" s="1023" t="s">
        <v>341</v>
      </c>
      <c r="F16" s="1024" t="s">
        <v>341</v>
      </c>
      <c r="G16" s="1025" t="s">
        <v>341</v>
      </c>
      <c r="H16" s="1026">
        <v>14.262</v>
      </c>
      <c r="I16" s="1027" t="s">
        <v>341</v>
      </c>
      <c r="J16" s="1028" t="s">
        <v>341</v>
      </c>
      <c r="K16" s="1029" t="s">
        <v>341</v>
      </c>
      <c r="L16" s="1016">
        <f t="shared" si="0"/>
        <v>12657.744355630348</v>
      </c>
      <c r="M16" s="1028" t="s">
        <v>341</v>
      </c>
    </row>
    <row r="17" spans="1:13" ht="15">
      <c r="A17" s="1019" t="s">
        <v>350</v>
      </c>
      <c r="B17" s="1020"/>
      <c r="C17" s="1021">
        <v>0</v>
      </c>
      <c r="D17" s="1022" t="s">
        <v>341</v>
      </c>
      <c r="E17" s="1023" t="s">
        <v>341</v>
      </c>
      <c r="F17" s="1024" t="s">
        <v>341</v>
      </c>
      <c r="G17" s="1025" t="s">
        <v>341</v>
      </c>
      <c r="H17" s="1026">
        <v>0</v>
      </c>
      <c r="I17" s="1027" t="s">
        <v>341</v>
      </c>
      <c r="J17" s="1028" t="s">
        <v>341</v>
      </c>
      <c r="K17" s="1029" t="s">
        <v>341</v>
      </c>
      <c r="L17" s="1016" t="str">
        <f t="shared" si="0"/>
        <v> </v>
      </c>
      <c r="M17" s="1028" t="s">
        <v>341</v>
      </c>
    </row>
    <row r="18" spans="1:13" ht="15">
      <c r="A18" s="997"/>
      <c r="B18" s="1006"/>
      <c r="C18" s="1030"/>
      <c r="D18" s="998"/>
      <c r="E18" s="1030"/>
      <c r="F18" s="998"/>
      <c r="G18" s="1030"/>
      <c r="H18" s="998"/>
      <c r="I18" s="1030"/>
      <c r="J18" s="1031"/>
      <c r="K18" s="1032"/>
      <c r="L18" s="1031"/>
      <c r="M18" s="1031"/>
    </row>
    <row r="19" spans="1:13" ht="15">
      <c r="A19" s="997"/>
      <c r="B19" s="1006"/>
      <c r="C19" s="1030"/>
      <c r="D19" s="998"/>
      <c r="E19" s="1030"/>
      <c r="F19" s="998"/>
      <c r="G19" s="1030"/>
      <c r="H19" s="998"/>
      <c r="I19" s="1030"/>
      <c r="J19" s="1031"/>
      <c r="K19" s="1032"/>
      <c r="L19" s="1031"/>
      <c r="M19" s="1031"/>
    </row>
    <row r="20" spans="1:13" ht="15">
      <c r="A20" s="997"/>
      <c r="B20" s="1006"/>
      <c r="C20" s="1030"/>
      <c r="D20" s="998"/>
      <c r="E20" s="1030"/>
      <c r="F20" s="998"/>
      <c r="G20" s="1030"/>
      <c r="H20" s="998"/>
      <c r="I20" s="1030"/>
      <c r="J20" s="1031"/>
      <c r="K20" s="1032"/>
      <c r="L20" s="1031"/>
      <c r="M20" s="1031"/>
    </row>
    <row r="21" spans="1:13" ht="15">
      <c r="A21" s="997"/>
      <c r="B21" s="1006"/>
      <c r="C21" s="1030"/>
      <c r="D21" s="998"/>
      <c r="E21" s="1030"/>
      <c r="F21" s="998"/>
      <c r="G21" s="1030"/>
      <c r="H21" s="998"/>
      <c r="I21" s="1030"/>
      <c r="J21" s="1031"/>
      <c r="K21" s="1032"/>
      <c r="L21" s="1031"/>
      <c r="M21" s="1031"/>
    </row>
    <row r="22" spans="1:13" ht="15">
      <c r="A22" s="997"/>
      <c r="B22" s="1006"/>
      <c r="C22" s="1030"/>
      <c r="D22" s="998"/>
      <c r="E22" s="1030"/>
      <c r="F22" s="998"/>
      <c r="G22" s="1030"/>
      <c r="H22" s="998"/>
      <c r="I22" s="1030"/>
      <c r="J22" s="1031"/>
      <c r="K22" s="1032"/>
      <c r="L22" s="1031"/>
      <c r="M22" s="1031"/>
    </row>
    <row r="23" spans="1:13" ht="15">
      <c r="A23" s="997"/>
      <c r="B23" s="1006"/>
      <c r="C23" s="1030"/>
      <c r="D23" s="998"/>
      <c r="E23" s="1030"/>
      <c r="F23" s="998"/>
      <c r="G23" s="1030"/>
      <c r="H23" s="998"/>
      <c r="I23" s="1030"/>
      <c r="J23" s="1031"/>
      <c r="K23" s="1032"/>
      <c r="L23" s="1031"/>
      <c r="M23" s="1031"/>
    </row>
    <row r="24" spans="1:13" ht="15">
      <c r="A24" s="997"/>
      <c r="B24" s="1006"/>
      <c r="C24" s="1030"/>
      <c r="D24" s="998"/>
      <c r="E24" s="1030"/>
      <c r="F24" s="998"/>
      <c r="G24" s="1030"/>
      <c r="H24" s="998"/>
      <c r="I24" s="1030"/>
      <c r="J24" s="1031"/>
      <c r="K24" s="1032"/>
      <c r="L24" s="1031"/>
      <c r="M24" s="1031"/>
    </row>
    <row r="25" spans="1:13" ht="15.75" thickBot="1">
      <c r="A25" s="999"/>
      <c r="B25" s="996"/>
      <c r="C25" s="1033"/>
      <c r="D25" s="1000"/>
      <c r="E25" s="1033"/>
      <c r="F25" s="1000"/>
      <c r="G25" s="1033"/>
      <c r="H25" s="1000"/>
      <c r="I25" s="1033"/>
      <c r="J25" s="1034"/>
      <c r="K25" s="1035"/>
      <c r="L25" s="1034"/>
      <c r="M25" s="1034"/>
    </row>
    <row r="26" spans="1:13" ht="15">
      <c r="A26" s="1036"/>
      <c r="B26" s="1037"/>
      <c r="C26" s="1038"/>
      <c r="D26" s="1038"/>
      <c r="E26" s="1038"/>
      <c r="F26" s="1038"/>
      <c r="G26" s="1038"/>
      <c r="H26" s="1038"/>
      <c r="I26" s="1038"/>
      <c r="J26" s="1039"/>
      <c r="K26" s="1039"/>
      <c r="L26" s="1039"/>
      <c r="M26" s="1039"/>
    </row>
    <row r="27" spans="1:13" ht="15">
      <c r="A27" s="1040" t="s">
        <v>515</v>
      </c>
      <c r="B27" s="1041"/>
      <c r="C27" s="1042">
        <f>SUM(C10:C17)</f>
        <v>31074.818999999996</v>
      </c>
      <c r="D27" s="1042">
        <f>SUM(D9:D17)</f>
        <v>31715.112</v>
      </c>
      <c r="E27" s="1042">
        <f>SUM(E9:E17)</f>
        <v>31076.919</v>
      </c>
      <c r="F27" s="1043">
        <f>SUM(F9:F17)</f>
        <v>136.26</v>
      </c>
      <c r="G27" s="1043">
        <f>SUM(G9:G17)</f>
        <v>124.3</v>
      </c>
      <c r="H27" s="1043">
        <f>SUM(H10:H17)</f>
        <v>124.72399999999999</v>
      </c>
      <c r="I27" s="1043">
        <f>H27-G27</f>
        <v>0.4239999999999924</v>
      </c>
      <c r="J27" s="1044">
        <f>((D27/F27)/12)*1000</f>
        <v>19396.19844415089</v>
      </c>
      <c r="K27" s="1044">
        <f>((E27/G27)/12)*1000</f>
        <v>20834.619871279163</v>
      </c>
      <c r="L27" s="1044">
        <f>((C27/H27)/12)*1000</f>
        <v>20762.389355697378</v>
      </c>
      <c r="M27" s="1044">
        <f>L27-K27</f>
        <v>-72.23051558178486</v>
      </c>
    </row>
    <row r="28" spans="1:13" ht="15.75" thickBot="1">
      <c r="A28" s="1045"/>
      <c r="B28" s="1046"/>
      <c r="C28" s="1045"/>
      <c r="D28" s="1045"/>
      <c r="E28" s="1045"/>
      <c r="F28" s="1045"/>
      <c r="G28" s="1045"/>
      <c r="H28" s="1045"/>
      <c r="I28" s="1045"/>
      <c r="J28" s="1047"/>
      <c r="K28" s="1047"/>
      <c r="L28" s="1047"/>
      <c r="M28" s="1047"/>
    </row>
    <row r="29" spans="2:13" ht="15">
      <c r="B29" s="1003"/>
      <c r="M29" s="1048"/>
    </row>
    <row r="30" spans="1:2" ht="15">
      <c r="A30" s="994" t="s">
        <v>351</v>
      </c>
      <c r="B30" s="1003"/>
    </row>
  </sheetData>
  <sheetProtection/>
  <mergeCells count="3">
    <mergeCell ref="F3:J3"/>
    <mergeCell ref="F5:H5"/>
    <mergeCell ref="J5:L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Stuchlíková</dc:creator>
  <cp:keywords/>
  <dc:description/>
  <cp:lastModifiedBy>user</cp:lastModifiedBy>
  <cp:lastPrinted>2011-02-21T12:21:27Z</cp:lastPrinted>
  <dcterms:created xsi:type="dcterms:W3CDTF">2005-01-28T18:04:12Z</dcterms:created>
  <dcterms:modified xsi:type="dcterms:W3CDTF">2011-03-16T14:15:30Z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