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55" windowHeight="8640" tabRatio="969" firstSheet="1" activeTab="1"/>
  </bookViews>
  <sheets>
    <sheet name="1.závazné ukazatele" sheetId="26" state="hidden" r:id="rId1"/>
    <sheet name="1a. ZU" sheetId="31" r:id="rId2"/>
    <sheet name="1b. fin vypoř" sheetId="32" r:id="rId3"/>
    <sheet name="Tab. č.2a" sheetId="33" r:id="rId4"/>
    <sheet name="Tab.č.2b" sheetId="34" r:id="rId5"/>
    <sheet name="3.doplňková činnost" sheetId="14" r:id="rId6"/>
    <sheet name="4. objem mezd" sheetId="41" r:id="rId7"/>
    <sheet name="5. stav zam" sheetId="42" r:id="rId8"/>
    <sheet name="6.přehled oprav" sheetId="45" r:id="rId9"/>
    <sheet name="7. IF" sheetId="35" r:id="rId10"/>
    <sheet name="8. Příloha IF" sheetId="36" r:id="rId11"/>
    <sheet name="9.a RF(413)" sheetId="37" r:id="rId12"/>
    <sheet name="9.b RF(414)" sheetId="38" r:id="rId13"/>
    <sheet name="10. FKSP" sheetId="39" r:id="rId14"/>
    <sheet name="11. FO(411)" sheetId="40" r:id="rId15"/>
    <sheet name="12.tvorba a čerpání fondů" sheetId="12" r:id="rId16"/>
    <sheet name="13a)pohledávky" sheetId="7" r:id="rId17"/>
    <sheet name="13b)pohledávky" sheetId="30" r:id="rId18"/>
    <sheet name="14.závazky" sheetId="9" r:id="rId19"/>
    <sheet name="15.VH, návrh přídělů do fondů" sheetId="15" r:id="rId20"/>
    <sheet name="16.Přehled projektů" sheetId="29" r:id="rId21"/>
    <sheet name="17.Přehled akcí" sheetId="17" r:id="rId22"/>
    <sheet name="18.Pronájmy a nájmy" sheetId="23" r:id="rId23"/>
    <sheet name="19.kontroly" sheetId="22" r:id="rId24"/>
    <sheet name="20.NIV náklady na zaka" sheetId="44" r:id="rId25"/>
    <sheet name="List1" sheetId="46" r:id="rId26"/>
  </sheets>
  <definedNames>
    <definedName name="_xlnm.Print_Area" localSheetId="19">'15.VH, návrh přídělů do fondů'!$A$1:$E$52</definedName>
    <definedName name="_xlnm.Print_Area" localSheetId="2">'1b. fin vypoř'!$A$1:$F$57</definedName>
  </definedNames>
  <calcPr calcId="145621"/>
</workbook>
</file>

<file path=xl/calcChain.xml><?xml version="1.0" encoding="utf-8"?>
<calcChain xmlns="http://schemas.openxmlformats.org/spreadsheetml/2006/main">
  <c r="P80" i="29" l="1"/>
  <c r="Q77" i="29"/>
  <c r="Q82" i="29" s="1"/>
  <c r="O77" i="29"/>
  <c r="O82" i="29" s="1"/>
  <c r="N77" i="29"/>
  <c r="N82" i="29" s="1"/>
  <c r="M77" i="29"/>
  <c r="M82" i="29" s="1"/>
  <c r="L77" i="29"/>
  <c r="L82" i="29" s="1"/>
  <c r="K77" i="29"/>
  <c r="J77" i="29"/>
  <c r="I77" i="29"/>
  <c r="P74" i="29"/>
  <c r="P71" i="29"/>
  <c r="P68" i="29"/>
  <c r="P65" i="29"/>
  <c r="P77" i="29" l="1"/>
  <c r="I82" i="29"/>
  <c r="P82" i="29" s="1"/>
  <c r="M47" i="29"/>
  <c r="L47" i="29"/>
  <c r="P125" i="29" l="1"/>
  <c r="Q122" i="29"/>
  <c r="Q127" i="29" s="1"/>
  <c r="O122" i="29"/>
  <c r="O127" i="29" s="1"/>
  <c r="N122" i="29"/>
  <c r="N127" i="29" s="1"/>
  <c r="M122" i="29"/>
  <c r="M127" i="29" s="1"/>
  <c r="L122" i="29"/>
  <c r="L127" i="29" s="1"/>
  <c r="K122" i="29"/>
  <c r="J122" i="29"/>
  <c r="I122" i="29"/>
  <c r="P119" i="29"/>
  <c r="P116" i="29"/>
  <c r="P113" i="29"/>
  <c r="P110" i="29"/>
  <c r="F44" i="45"/>
  <c r="F43" i="45"/>
  <c r="F42" i="45"/>
  <c r="F41" i="45"/>
  <c r="F40" i="45"/>
  <c r="F39" i="45"/>
  <c r="F38" i="45"/>
  <c r="F37" i="45"/>
  <c r="F36" i="45"/>
  <c r="F35" i="45"/>
  <c r="E34" i="45"/>
  <c r="D34" i="45"/>
  <c r="F34" i="45" s="1"/>
  <c r="C34" i="45"/>
  <c r="B34" i="45"/>
  <c r="F33" i="45"/>
  <c r="F32" i="45"/>
  <c r="F31" i="45"/>
  <c r="F30" i="45"/>
  <c r="E29" i="45"/>
  <c r="F29" i="45" s="1"/>
  <c r="D29" i="45"/>
  <c r="C29" i="45"/>
  <c r="B29" i="45"/>
  <c r="F28" i="45"/>
  <c r="F27" i="45"/>
  <c r="F26" i="45"/>
  <c r="F25" i="45"/>
  <c r="F24" i="45"/>
  <c r="E23" i="45"/>
  <c r="D23" i="45"/>
  <c r="C23" i="45"/>
  <c r="F23" i="45" s="1"/>
  <c r="B23" i="45"/>
  <c r="F22" i="45"/>
  <c r="F21" i="45"/>
  <c r="F20" i="45"/>
  <c r="F19" i="45"/>
  <c r="F18" i="45"/>
  <c r="F17" i="45"/>
  <c r="F16" i="45"/>
  <c r="F15" i="45"/>
  <c r="F14" i="45"/>
  <c r="F13" i="45"/>
  <c r="E12" i="45"/>
  <c r="D12" i="45"/>
  <c r="C12" i="45"/>
  <c r="F12" i="45" s="1"/>
  <c r="B12" i="45"/>
  <c r="F11" i="45"/>
  <c r="F10" i="45"/>
  <c r="E9" i="45"/>
  <c r="E46" i="45" s="1"/>
  <c r="D9" i="45"/>
  <c r="D46" i="45" s="1"/>
  <c r="C9" i="45"/>
  <c r="C46" i="45" s="1"/>
  <c r="B9" i="45"/>
  <c r="B46" i="45" s="1"/>
  <c r="M18" i="44"/>
  <c r="L18" i="44"/>
  <c r="J18" i="44"/>
  <c r="I18" i="44"/>
  <c r="G18" i="44"/>
  <c r="F18" i="44"/>
  <c r="D18" i="44"/>
  <c r="C18" i="44"/>
  <c r="M17" i="44"/>
  <c r="L17" i="44"/>
  <c r="J17" i="44"/>
  <c r="I17" i="44"/>
  <c r="G17" i="44"/>
  <c r="F17" i="44"/>
  <c r="D17" i="44"/>
  <c r="C17" i="44"/>
  <c r="L16" i="44"/>
  <c r="H16" i="44"/>
  <c r="M16" i="44" s="1"/>
  <c r="E16" i="44"/>
  <c r="B16" i="44"/>
  <c r="D16" i="44" s="1"/>
  <c r="M11" i="44"/>
  <c r="L11" i="44"/>
  <c r="M10" i="44"/>
  <c r="L10" i="44"/>
  <c r="H9" i="44"/>
  <c r="J16" i="44" s="1"/>
  <c r="E9" i="44"/>
  <c r="L9" i="44" s="1"/>
  <c r="B9" i="44"/>
  <c r="P122" i="29" l="1"/>
  <c r="I127" i="29"/>
  <c r="P127" i="29" s="1"/>
  <c r="F9" i="45"/>
  <c r="F46" i="45" s="1"/>
  <c r="G16" i="44"/>
  <c r="M9" i="44"/>
  <c r="I16" i="44"/>
  <c r="F16" i="44"/>
  <c r="C16" i="44"/>
  <c r="P50" i="29" l="1"/>
  <c r="Q47" i="29"/>
  <c r="Q52" i="29" s="1"/>
  <c r="O47" i="29"/>
  <c r="O52" i="29" s="1"/>
  <c r="N47" i="29"/>
  <c r="N52" i="29" s="1"/>
  <c r="M52" i="29"/>
  <c r="L52" i="29"/>
  <c r="J47" i="29"/>
  <c r="I47" i="29"/>
  <c r="P44" i="29"/>
  <c r="P41" i="29"/>
  <c r="P38" i="29"/>
  <c r="P35" i="29"/>
  <c r="P47" i="29" l="1"/>
  <c r="I52" i="29"/>
  <c r="P52" i="29" s="1"/>
  <c r="C25" i="14"/>
  <c r="B25" i="14"/>
  <c r="D33" i="12" l="1"/>
  <c r="D21" i="14" l="1"/>
  <c r="E21" i="14" s="1"/>
  <c r="D22" i="14"/>
  <c r="E22" i="14" s="1"/>
  <c r="D23" i="14"/>
  <c r="E23" i="14" s="1"/>
  <c r="I27" i="40" l="1"/>
  <c r="H27" i="40"/>
  <c r="I14" i="40"/>
  <c r="I42" i="40" s="1"/>
  <c r="H14" i="40"/>
  <c r="H42" i="40" s="1"/>
  <c r="H48" i="39"/>
  <c r="I27" i="39"/>
  <c r="H27" i="39"/>
  <c r="I14" i="39"/>
  <c r="I48" i="39" s="1"/>
  <c r="H14" i="39"/>
  <c r="I28" i="38"/>
  <c r="H28" i="38"/>
  <c r="I15" i="38"/>
  <c r="I50" i="38" s="1"/>
  <c r="H15" i="38"/>
  <c r="H50" i="38" s="1"/>
  <c r="I28" i="37"/>
  <c r="H28" i="37"/>
  <c r="I15" i="37"/>
  <c r="I50" i="37" s="1"/>
  <c r="H15" i="37"/>
  <c r="H50" i="37" s="1"/>
  <c r="I54" i="38" l="1"/>
  <c r="I53" i="38"/>
  <c r="H54" i="38"/>
  <c r="H53" i="38"/>
  <c r="B61" i="35" l="1"/>
  <c r="B54" i="35"/>
  <c r="E41" i="35"/>
  <c r="D41" i="35"/>
  <c r="C41" i="35"/>
  <c r="E37" i="35"/>
  <c r="D37" i="35"/>
  <c r="C37" i="35"/>
  <c r="E34" i="35"/>
  <c r="E31" i="35" s="1"/>
  <c r="D34" i="35"/>
  <c r="D31" i="35" s="1"/>
  <c r="C34" i="35"/>
  <c r="C31" i="35"/>
  <c r="E13" i="35"/>
  <c r="E54" i="35" s="1"/>
  <c r="E61" i="35" s="1"/>
  <c r="D13" i="35"/>
  <c r="C13" i="35"/>
  <c r="C54" i="35" s="1"/>
  <c r="C61" i="35" s="1"/>
  <c r="D54" i="35" l="1"/>
  <c r="D61" i="35" s="1"/>
  <c r="H28" i="34" l="1"/>
  <c r="G28" i="34"/>
  <c r="H27" i="34"/>
  <c r="G27" i="34"/>
  <c r="H26" i="34"/>
  <c r="G26" i="34"/>
  <c r="H23" i="34"/>
  <c r="H21" i="34"/>
  <c r="G21" i="34"/>
  <c r="F18" i="34"/>
  <c r="H18" i="34" s="1"/>
  <c r="E18" i="34"/>
  <c r="D18" i="34"/>
  <c r="H16" i="34"/>
  <c r="G16" i="34"/>
  <c r="H14" i="34"/>
  <c r="G14" i="34"/>
  <c r="H13" i="34"/>
  <c r="G13" i="34"/>
  <c r="H12" i="34"/>
  <c r="G12" i="34"/>
  <c r="H11" i="34"/>
  <c r="G11" i="34"/>
  <c r="H10" i="34"/>
  <c r="G10" i="34"/>
  <c r="H8" i="34"/>
  <c r="G8" i="34"/>
  <c r="H35" i="33"/>
  <c r="G35" i="33"/>
  <c r="H34" i="33"/>
  <c r="G34" i="33"/>
  <c r="H31" i="33"/>
  <c r="G31" i="33"/>
  <c r="H29" i="33"/>
  <c r="G29" i="33"/>
  <c r="H28" i="33"/>
  <c r="G28" i="33"/>
  <c r="H25" i="33"/>
  <c r="G25" i="33"/>
  <c r="H23" i="33"/>
  <c r="G23" i="33"/>
  <c r="H22" i="33"/>
  <c r="G22" i="33"/>
  <c r="H21" i="33"/>
  <c r="G21" i="33"/>
  <c r="H20" i="33"/>
  <c r="G20" i="33"/>
  <c r="H19" i="33"/>
  <c r="G19" i="33"/>
  <c r="H18" i="33"/>
  <c r="H16" i="33"/>
  <c r="G16" i="33"/>
  <c r="H15" i="33"/>
  <c r="G15" i="33"/>
  <c r="H14" i="33"/>
  <c r="G14" i="33"/>
  <c r="F13" i="33"/>
  <c r="H13" i="33" s="1"/>
  <c r="E13" i="33"/>
  <c r="G13" i="33" s="1"/>
  <c r="D13" i="33"/>
  <c r="H12" i="33"/>
  <c r="G12" i="33"/>
  <c r="H11" i="33"/>
  <c r="G11" i="33"/>
  <c r="F10" i="33"/>
  <c r="G10" i="33" s="1"/>
  <c r="E10" i="33"/>
  <c r="D10" i="33"/>
  <c r="D8" i="33" s="1"/>
  <c r="D36" i="33" s="1"/>
  <c r="E8" i="33"/>
  <c r="E36" i="33" s="1"/>
  <c r="G18" i="34" l="1"/>
  <c r="H10" i="33"/>
  <c r="F8" i="33"/>
  <c r="H8" i="33" l="1"/>
  <c r="G8" i="33"/>
  <c r="F36" i="33"/>
  <c r="H36" i="33" l="1"/>
  <c r="G36" i="33"/>
  <c r="F42" i="32" l="1"/>
  <c r="F41" i="32"/>
  <c r="E39" i="32"/>
  <c r="D39" i="32"/>
  <c r="C39" i="32"/>
  <c r="F39" i="32" s="1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1" i="32"/>
  <c r="E11" i="32"/>
  <c r="E44" i="32" s="1"/>
  <c r="D11" i="32"/>
  <c r="D44" i="32" s="1"/>
  <c r="C11" i="32"/>
  <c r="C44" i="32" s="1"/>
  <c r="F44" i="32" s="1"/>
  <c r="E72" i="23" l="1"/>
  <c r="D72" i="23"/>
  <c r="D75" i="23" s="1"/>
  <c r="E61" i="23"/>
  <c r="E75" i="23" s="1"/>
  <c r="D61" i="23"/>
  <c r="E42" i="23"/>
  <c r="D42" i="23"/>
  <c r="E30" i="23"/>
  <c r="D30" i="23"/>
  <c r="N107" i="17"/>
  <c r="M107" i="17"/>
  <c r="L107" i="17"/>
  <c r="K107" i="17"/>
  <c r="J107" i="17"/>
  <c r="I107" i="17"/>
  <c r="E89" i="17"/>
  <c r="F89" i="17"/>
  <c r="N81" i="17"/>
  <c r="M81" i="17"/>
  <c r="L81" i="17"/>
  <c r="K81" i="17"/>
  <c r="J81" i="17"/>
  <c r="F63" i="17"/>
  <c r="G63" i="17"/>
  <c r="I81" i="17"/>
  <c r="E63" i="17"/>
  <c r="N54" i="17"/>
  <c r="M54" i="17"/>
  <c r="L54" i="17"/>
  <c r="K54" i="17"/>
  <c r="J54" i="17"/>
  <c r="I54" i="17"/>
  <c r="E36" i="17"/>
  <c r="F36" i="17"/>
  <c r="N28" i="17"/>
  <c r="M28" i="17"/>
  <c r="L28" i="17"/>
  <c r="K28" i="17"/>
  <c r="J28" i="17"/>
  <c r="F10" i="17"/>
  <c r="G10" i="17"/>
  <c r="I28" i="17"/>
  <c r="E10" i="17"/>
  <c r="P24" i="29"/>
  <c r="Q21" i="29"/>
  <c r="Q26" i="29" s="1"/>
  <c r="O21" i="29"/>
  <c r="O26" i="29"/>
  <c r="N21" i="29"/>
  <c r="N26" i="29" s="1"/>
  <c r="M21" i="29"/>
  <c r="M26" i="29" s="1"/>
  <c r="L21" i="29"/>
  <c r="L26" i="29" s="1"/>
  <c r="K21" i="29"/>
  <c r="J21" i="29"/>
  <c r="I21" i="29"/>
  <c r="I26" i="29" s="1"/>
  <c r="P18" i="29"/>
  <c r="P15" i="29"/>
  <c r="P12" i="29"/>
  <c r="P9" i="29"/>
  <c r="E24" i="14"/>
  <c r="D24" i="14"/>
  <c r="E20" i="14"/>
  <c r="D20" i="14"/>
  <c r="D19" i="14"/>
  <c r="E19" i="14" s="1"/>
  <c r="D18" i="14"/>
  <c r="E18" i="14" s="1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E12" i="14" s="1"/>
  <c r="D11" i="14"/>
  <c r="E11" i="14" s="1"/>
  <c r="D10" i="14"/>
  <c r="E10" i="14"/>
  <c r="E9" i="14"/>
  <c r="D9" i="14"/>
  <c r="E40" i="9"/>
  <c r="C40" i="9"/>
  <c r="B40" i="9"/>
  <c r="G32" i="9"/>
  <c r="G41" i="9"/>
  <c r="E32" i="9"/>
  <c r="E41" i="9" s="1"/>
  <c r="C32" i="9"/>
  <c r="B32" i="9"/>
  <c r="I53" i="7"/>
  <c r="H53" i="7"/>
  <c r="C53" i="7"/>
  <c r="B53" i="7"/>
  <c r="L34" i="7"/>
  <c r="J34" i="7"/>
  <c r="H34" i="7"/>
  <c r="F34" i="7"/>
  <c r="E34" i="7"/>
  <c r="C34" i="7"/>
  <c r="B34" i="7"/>
  <c r="L26" i="7"/>
  <c r="L35" i="7" s="1"/>
  <c r="J26" i="7"/>
  <c r="J35" i="7" s="1"/>
  <c r="H26" i="7"/>
  <c r="H35" i="7" s="1"/>
  <c r="F26" i="7"/>
  <c r="F35" i="7" s="1"/>
  <c r="E26" i="7"/>
  <c r="E35" i="7" s="1"/>
  <c r="D26" i="7"/>
  <c r="D35" i="7" s="1"/>
  <c r="C26" i="7"/>
  <c r="C35" i="7" s="1"/>
  <c r="B26" i="7"/>
  <c r="B35" i="7" s="1"/>
  <c r="E49" i="12"/>
  <c r="D31" i="12"/>
  <c r="D29" i="12"/>
  <c r="E41" i="12" s="1"/>
  <c r="D19" i="12"/>
  <c r="D40" i="15"/>
  <c r="C40" i="15"/>
  <c r="B40" i="15"/>
  <c r="E39" i="15"/>
  <c r="E38" i="15"/>
  <c r="E37" i="15"/>
  <c r="E36" i="15"/>
  <c r="E35" i="15"/>
  <c r="B12" i="15"/>
  <c r="B14" i="15" s="1"/>
  <c r="B17" i="15" s="1"/>
  <c r="F19" i="26"/>
  <c r="B14" i="26"/>
  <c r="B10" i="26"/>
  <c r="B9" i="26"/>
  <c r="C10" i="26"/>
  <c r="C9" i="26"/>
  <c r="D10" i="26"/>
  <c r="D9" i="26"/>
  <c r="E10" i="26"/>
  <c r="F16" i="26"/>
  <c r="F13" i="26"/>
  <c r="F10" i="26"/>
  <c r="F9" i="26"/>
  <c r="F12" i="26"/>
  <c r="F26" i="26"/>
  <c r="F29" i="26"/>
  <c r="D32" i="26"/>
  <c r="E32" i="26"/>
  <c r="F33" i="26"/>
  <c r="F32" i="26"/>
  <c r="F34" i="26"/>
  <c r="C32" i="26"/>
  <c r="B32" i="26"/>
  <c r="F27" i="26"/>
  <c r="F24" i="26"/>
  <c r="F22" i="26"/>
  <c r="F21" i="26"/>
  <c r="F20" i="26"/>
  <c r="F18" i="26"/>
  <c r="F17" i="26"/>
  <c r="E14" i="26"/>
  <c r="F14" i="26"/>
  <c r="C14" i="26"/>
  <c r="E9" i="26"/>
  <c r="G89" i="17"/>
  <c r="G36" i="17"/>
  <c r="P21" i="29" l="1"/>
  <c r="C41" i="9"/>
  <c r="B41" i="9"/>
  <c r="P26" i="29"/>
  <c r="E45" i="23"/>
  <c r="D45" i="23"/>
  <c r="E40" i="15"/>
  <c r="D18" i="12"/>
  <c r="E50" i="12"/>
  <c r="E51" i="12" s="1"/>
  <c r="D25" i="14"/>
  <c r="E25" i="14" s="1"/>
</calcChain>
</file>

<file path=xl/sharedStrings.xml><?xml version="1.0" encoding="utf-8"?>
<sst xmlns="http://schemas.openxmlformats.org/spreadsheetml/2006/main" count="1939" uniqueCount="913">
  <si>
    <t>v Kč</t>
  </si>
  <si>
    <t>Datum:</t>
  </si>
  <si>
    <t>Schválil:</t>
  </si>
  <si>
    <t>Vyhotovil:</t>
  </si>
  <si>
    <t>Razítko a podpis:</t>
  </si>
  <si>
    <t>Podpis:</t>
  </si>
  <si>
    <t>Z toho:</t>
  </si>
  <si>
    <t>Celkem</t>
  </si>
  <si>
    <t>Číslo
účtu</t>
  </si>
  <si>
    <t>Z toho - 
po lhůtě
splatnosti</t>
  </si>
  <si>
    <t>Z toho -
nedobytné</t>
  </si>
  <si>
    <t>Odpis se souhlasem zřizovatele</t>
  </si>
  <si>
    <t>V konkurzním řízení</t>
  </si>
  <si>
    <t>Ostatní</t>
  </si>
  <si>
    <t>Kč</t>
  </si>
  <si>
    <t>Poznámka</t>
  </si>
  <si>
    <t>311</t>
  </si>
  <si>
    <t xml:space="preserve">Vysvětlivka: </t>
  </si>
  <si>
    <t>Při vyplňování údajů do tabulky uvedený příklad vymažte!!!</t>
  </si>
  <si>
    <t>Ve lhůtě splatnosti</t>
  </si>
  <si>
    <t>Po lhůtě splatnosti</t>
  </si>
  <si>
    <t>Název organizace:</t>
  </si>
  <si>
    <t>Odvětví:</t>
  </si>
  <si>
    <t xml:space="preserve">                                                     Schválil:</t>
  </si>
  <si>
    <t xml:space="preserve">                                                     Razítko a podpis:</t>
  </si>
  <si>
    <t>Fond odměn</t>
  </si>
  <si>
    <t>IČ:</t>
  </si>
  <si>
    <t>Odvětví :</t>
  </si>
  <si>
    <t>FKSP</t>
  </si>
  <si>
    <t>Investiční fond</t>
  </si>
  <si>
    <t>C e l k e m</t>
  </si>
  <si>
    <t xml:space="preserve"> - prostředky FKSP</t>
  </si>
  <si>
    <t>účet 243</t>
  </si>
  <si>
    <t>účet 241</t>
  </si>
  <si>
    <t>účet 245</t>
  </si>
  <si>
    <t xml:space="preserve"> - prostředky……………………….</t>
  </si>
  <si>
    <t>(v Kč)</t>
  </si>
  <si>
    <t>Poznámky</t>
  </si>
  <si>
    <t>Činnost</t>
  </si>
  <si>
    <t>Náklady</t>
  </si>
  <si>
    <t>Výnosy</t>
  </si>
  <si>
    <t>Celkem za DČ</t>
  </si>
  <si>
    <t>Pozn.</t>
  </si>
  <si>
    <t>Vyplňujte sloupce "činnost", "náklady" a "výnosy".</t>
  </si>
  <si>
    <t>Ve sloupci "činnost" uvádějte jednotlivé činnosti a aktivity, které provozujete v rámci doplňkové činnosti (DČ)</t>
  </si>
  <si>
    <t xml:space="preserve">Datum: </t>
  </si>
  <si>
    <t xml:space="preserve">  - z hlavní činnosti</t>
  </si>
  <si>
    <t xml:space="preserve"> - z jiné činnosti</t>
  </si>
  <si>
    <t>Předpokládané zdanění celkem</t>
  </si>
  <si>
    <t xml:space="preserve"> - krytí ztráty z minulých let</t>
  </si>
  <si>
    <t>Ukazatel</t>
  </si>
  <si>
    <t xml:space="preserve"> v Kč</t>
  </si>
  <si>
    <t>Ztráta z hospodaření celkem</t>
  </si>
  <si>
    <t>v tom krytí ztráty:</t>
  </si>
  <si>
    <t xml:space="preserve"> - na vrub zůstatku rezervního fondu </t>
  </si>
  <si>
    <t xml:space="preserve"> - z rozpočtu zřizovatele</t>
  </si>
  <si>
    <t xml:space="preserve"> - jiným způsobem</t>
  </si>
  <si>
    <t>Stav
po přídělu
(sl. 2 + sl. 3)</t>
  </si>
  <si>
    <t>a</t>
  </si>
  <si>
    <t>x</t>
  </si>
  <si>
    <t>Fond kulturních a sociálních potřeb</t>
  </si>
  <si>
    <t>Vysvětlivky:</t>
  </si>
  <si>
    <t xml:space="preserve">sloupec 1 = stav k 1.1. roku, za nějž se provádí finanční vypořádání </t>
  </si>
  <si>
    <t>sloupec 2 = stav k 31.12. roku, za nějž se provádí finanční vypořádání</t>
  </si>
  <si>
    <t>Údaj o fondu kulturních a sociálních potřeb ve sloupci 4 se rovná údaji ve sloupci 2</t>
  </si>
  <si>
    <t>Název projektu</t>
  </si>
  <si>
    <t>EU</t>
  </si>
  <si>
    <t>SR</t>
  </si>
  <si>
    <t>Stručný popis:</t>
  </si>
  <si>
    <t>ZK</t>
  </si>
  <si>
    <t>Tab. č. 3</t>
  </si>
  <si>
    <t>Výsledek hospodaření</t>
  </si>
  <si>
    <t>Výsledek hospodaření k rozdělení do fondů</t>
  </si>
  <si>
    <t xml:space="preserve"> z toho úprava VH dle vyhlášky č.549/2004 § 34 odst.9</t>
  </si>
  <si>
    <t xml:space="preserve">Vyhodnocení výsledku hospodaření a návrh na příděly fondů </t>
  </si>
  <si>
    <t>Poř. č.</t>
  </si>
  <si>
    <t xml:space="preserve">Zahájení - dokončení </t>
  </si>
  <si>
    <t>1.</t>
  </si>
  <si>
    <t>PO</t>
  </si>
  <si>
    <t>v tis. Kč</t>
  </si>
  <si>
    <t>Způsob 
financování</t>
  </si>
  <si>
    <t>A. Výsledek hospodaření</t>
  </si>
  <si>
    <t>B. Krytí zhoršeného výsledku hospodaření</t>
  </si>
  <si>
    <t>C. Rozdělení zlepšeného výsledku hospodaření</t>
  </si>
  <si>
    <t>Lze odepsat v souladu se zřizovací listinou</t>
  </si>
  <si>
    <t>Z toho - 
po lhůtě
splatnosti nad 1 rok</t>
  </si>
  <si>
    <t>Po lhůtě splatnosti nad 1 rok</t>
  </si>
  <si>
    <t>Uveďte komentář k jednotlivým nedobytným pohledávkám (do sloupce "Poznámka") - je třeba uvést - rok vzniku pohledávky, firmu a v jakém aktuálním stavu a v jaké fázi řešení se pohledávka nachází.</t>
  </si>
  <si>
    <t>Rozpočet akce</t>
  </si>
  <si>
    <t>%plnění</t>
  </si>
  <si>
    <t>Popis akce:</t>
  </si>
  <si>
    <t>pronajímatel</t>
  </si>
  <si>
    <t>nájemce</t>
  </si>
  <si>
    <t>roční sazba</t>
  </si>
  <si>
    <t>přijato v Kč</t>
  </si>
  <si>
    <t>druh</t>
  </si>
  <si>
    <t>druh pronajím.</t>
  </si>
  <si>
    <t xml:space="preserve">plocha </t>
  </si>
  <si>
    <t xml:space="preserve">účel </t>
  </si>
  <si>
    <t>poznámka</t>
  </si>
  <si>
    <t>v Kč/m2</t>
  </si>
  <si>
    <t xml:space="preserve">nájemné </t>
  </si>
  <si>
    <t>služby</t>
  </si>
  <si>
    <t>služeb</t>
  </si>
  <si>
    <t>prostor</t>
  </si>
  <si>
    <t>m2</t>
  </si>
  <si>
    <t>nájmu</t>
  </si>
  <si>
    <t>celkem</t>
  </si>
  <si>
    <t>Vypracoval:</t>
  </si>
  <si>
    <t>uhrazeno v Kč</t>
  </si>
  <si>
    <t>P.č.</t>
  </si>
  <si>
    <t>Datum kontroly</t>
  </si>
  <si>
    <t xml:space="preserve">Kontrolní orgán </t>
  </si>
  <si>
    <t>Předmět kontroly</t>
  </si>
  <si>
    <t>Zjištěné nedostatky:</t>
  </si>
  <si>
    <t>Odvody, penále, pokuty:</t>
  </si>
  <si>
    <t>Porušení rozpočtové kázně:</t>
  </si>
  <si>
    <t>ostatní*</t>
  </si>
  <si>
    <t>* uveďte v komentáři</t>
  </si>
  <si>
    <t>Celková výše uznatelných nákladů (způsobilých výdajů) projektu</t>
  </si>
  <si>
    <t>Podíl finanční pomoci na celkových uznatelných nákladech (způsobilých výdajích)</t>
  </si>
  <si>
    <t>Programovací období</t>
  </si>
  <si>
    <t>Finanční vyjádření dopadu do rozpočtu PO vyplývající ze smluvních závazků po ukončení projektu (tzv. udržitelnost projektu)</t>
  </si>
  <si>
    <t>Rozdíl mezi bank. účtem FKSP a fondem FKSP celkem</t>
  </si>
  <si>
    <t>Odepsáno se souhlasem zřizovatele</t>
  </si>
  <si>
    <t>z toho
účelově poskytnuté prostředky</t>
  </si>
  <si>
    <t>Odepsáno v souladu se zřizovací listinou</t>
  </si>
  <si>
    <t>Závazně stanovené ukazatele pro rok 2009</t>
  </si>
  <si>
    <t>Schválený rozpočet 2009</t>
  </si>
  <si>
    <t>Poskytnuto</t>
  </si>
  <si>
    <t>Rozdíl *</t>
  </si>
  <si>
    <t>Poskytnuté příspěvky na provoz a dotace pro PO celkem</t>
  </si>
  <si>
    <t xml:space="preserve">Příspěvek na provoz od zřizovatele </t>
  </si>
  <si>
    <t xml:space="preserve">z toho: </t>
  </si>
  <si>
    <t>Zařízení pěstounské péče</t>
  </si>
  <si>
    <t>Účelové dotace ze SR celkem</t>
  </si>
  <si>
    <t>z toho:</t>
  </si>
  <si>
    <t>Účel. dotace z FM EHP/Norsko ÚZ 9910</t>
  </si>
  <si>
    <t>Investiční dotace zřizovatele</t>
  </si>
  <si>
    <t>Odvod z investičního fondu</t>
  </si>
  <si>
    <t>ISPROFIN</t>
  </si>
  <si>
    <t>Investiční dotace z FM EHP/Norsko</t>
  </si>
  <si>
    <t>Závazný objem prostředků na platy a OON</t>
  </si>
  <si>
    <t>Závazný objem ostatních osobních nákladů</t>
  </si>
  <si>
    <t>z toho účelově:</t>
  </si>
  <si>
    <t>…</t>
  </si>
  <si>
    <t>Závazný objem prostředků na platy</t>
  </si>
  <si>
    <t>Úřady práce ÚZ 13 101</t>
  </si>
  <si>
    <t>SROP</t>
  </si>
  <si>
    <t>Účelové dotace ze státního rozpočtu - mimo rozpočet ZK</t>
  </si>
  <si>
    <t>Účelová dotace ze SR (mimo rozpočet ZK) celkem</t>
  </si>
  <si>
    <t>Dotace ze SR poskytovatelům soc. služeb (MPSV) ÚZ 13 305 - fin. tok přes účet KÚ</t>
  </si>
  <si>
    <t>Účel. dotace ze SR (ÚP) ÚZ 13101 - fin. tok mimo účet ZK</t>
  </si>
  <si>
    <t>* přečerpání (+); nedočerpání(-)</t>
  </si>
  <si>
    <t>Upravený rozpočet 
k 31.12.2009</t>
  </si>
  <si>
    <t>Skutečnost 
k 31.12.2009</t>
  </si>
  <si>
    <t>Účel. dotace z ROP</t>
  </si>
  <si>
    <t>Poskytování sociálních služeb</t>
  </si>
  <si>
    <t>Investiční dotace z ROP</t>
  </si>
  <si>
    <t>Tab. č. 1</t>
  </si>
  <si>
    <t xml:space="preserve">Přehled projektů z EU (EHP/Norsko) příspěvkové organizace </t>
  </si>
  <si>
    <t xml:space="preserve"> - ze zlepšeného výsledku hospodaření
   v následujícím roce</t>
  </si>
  <si>
    <t xml:space="preserve">Odvětví: </t>
  </si>
  <si>
    <t>Tab. č.6</t>
  </si>
  <si>
    <t xml:space="preserve">Název organizace: </t>
  </si>
  <si>
    <t>Uprav. rozp.</t>
  </si>
  <si>
    <t>Skutečnost dle zdrojů krytí v Kč</t>
  </si>
  <si>
    <t xml:space="preserve">  NÁZEV  POLOŽKY</t>
  </si>
  <si>
    <t xml:space="preserve">Provozní </t>
  </si>
  <si>
    <t>Vlastní</t>
  </si>
  <si>
    <t xml:space="preserve">Investiční </t>
  </si>
  <si>
    <t>prostředky</t>
  </si>
  <si>
    <t>zdroje</t>
  </si>
  <si>
    <t>fond</t>
  </si>
  <si>
    <t>Drobná údržba a malování</t>
  </si>
  <si>
    <t xml:space="preserve"> </t>
  </si>
  <si>
    <t>Opravy strojů a zařízení</t>
  </si>
  <si>
    <t>Opravy provedené mimo rozpočet</t>
  </si>
  <si>
    <t xml:space="preserve">  CELKEM   </t>
  </si>
  <si>
    <t>Sumář</t>
  </si>
  <si>
    <t>náklady celkem</t>
  </si>
  <si>
    <t>% nárůstu</t>
  </si>
  <si>
    <t>Nárůst v tis. Kč</t>
  </si>
  <si>
    <t>přímé</t>
  </si>
  <si>
    <t>provozní</t>
  </si>
  <si>
    <t>Přepočtený počet žáků</t>
  </si>
  <si>
    <t>Náklady na žáka v Kč</t>
  </si>
  <si>
    <t>Celkové náklady</t>
  </si>
  <si>
    <t>Pokryto dotací</t>
  </si>
  <si>
    <t>Kryto vlastními výnosy</t>
  </si>
  <si>
    <t>Rezervní fond tvořený ze zlepšeného VH (413)</t>
  </si>
  <si>
    <t>Rezervní fond z ostatních titulů (414)</t>
  </si>
  <si>
    <t xml:space="preserve">sloupec 3 = příděl ze zlepšeného hospodářského výsledku roku, za který se provádí finanční vypořádání </t>
  </si>
  <si>
    <t>Tab. č.15</t>
  </si>
  <si>
    <t>Rezervní fond (413)</t>
  </si>
  <si>
    <t>Rezervní fond (414)</t>
  </si>
  <si>
    <t>241 0300  - prostředky fondu odměn</t>
  </si>
  <si>
    <t>241 0210  - prostředky rezervního fondu ze zlepš. VH (413)</t>
  </si>
  <si>
    <t>241 0220  - prostředky rezervního fondu z ost. titulů (414)</t>
  </si>
  <si>
    <t xml:space="preserve">241 040X,050X(ŘSZK) - prostředky investičního fondu </t>
  </si>
  <si>
    <t>241 0…    - prostředky …</t>
  </si>
  <si>
    <t>241 090X  - doplňková činnost</t>
  </si>
  <si>
    <t>účet 244</t>
  </si>
  <si>
    <t xml:space="preserve">Vyhotovil: </t>
  </si>
  <si>
    <t>Tab. č. 12</t>
  </si>
  <si>
    <t>Krátkodobé pohledávky</t>
  </si>
  <si>
    <t>Celkem kr.pohl.</t>
  </si>
  <si>
    <t>Dlouhodobé pohledávky</t>
  </si>
  <si>
    <t>Celkem dl.pohl.</t>
  </si>
  <si>
    <t>Podrobné materiály k nedobytným pohledávkám neposílejte - budete případně požádáni. Do sloupce "ostatní" uvádějte např. promlčené pohledávky, nevymáhané, nedoložené-převzaté…</t>
  </si>
  <si>
    <t>Uveďte rozpis odepsaných pohledávek v uvedeném členění dle jednotlivých účtů; uveďte komentář k odepsaným nedobytným pohledávkám ("Poznámka")</t>
  </si>
  <si>
    <t>Celkový součet odepsaných pohledávek musí souhlasit na účet 557 (Náklady z odepsaných pohledávek)</t>
  </si>
  <si>
    <t>Tab. č. 16</t>
  </si>
  <si>
    <t>Krátkodobé závazky</t>
  </si>
  <si>
    <t>Celkem kr.závaz.</t>
  </si>
  <si>
    <t>Dlouhodobé závazky</t>
  </si>
  <si>
    <t>Celkem dl.závaz.</t>
  </si>
  <si>
    <t>Tab. č. 17</t>
  </si>
  <si>
    <t>Dofinancování uznatelných nákladů (výdajů) projektu z rozpočtu PO</t>
  </si>
  <si>
    <t>Neuznatelné (nezpůsobilé) náklady (výdaje) projektu</t>
  </si>
  <si>
    <t>Dofinancování  uznatelných nákladů (výdajů) projektu z rozpočtu PO</t>
  </si>
  <si>
    <t>Kumul. dofinancování  uznatelných nákladů (výdajů) projektu z rozpočtu PO</t>
  </si>
  <si>
    <t>Kumul. neuznatelných (nezpůsobilých) nákladů (výdajů) projektu</t>
  </si>
  <si>
    <t>v Kč (na 2 des.místa)</t>
  </si>
  <si>
    <t>Název akce, číslo IZ:</t>
  </si>
  <si>
    <t>NFV - příjem</t>
  </si>
  <si>
    <t>NFV - vráceno</t>
  </si>
  <si>
    <t>Tab. č. 19</t>
  </si>
  <si>
    <t>(= účet 603)</t>
  </si>
  <si>
    <t>(= účet 518 070X)</t>
  </si>
  <si>
    <t>Tab. č. 14</t>
  </si>
  <si>
    <t>Uznatelné náklady (výdaje) projektu v r.2011</t>
  </si>
  <si>
    <t>Částka požadována k proplacení v r. 2011</t>
  </si>
  <si>
    <t>Schválená částka k proplacení v r. 2011</t>
  </si>
  <si>
    <t>Poskytnutá finanční pomoc skutečnost 2011</t>
  </si>
  <si>
    <t>Rozpočtované neuznatelné (nezpůsobilé) náklady (výdaje) projektu</t>
  </si>
  <si>
    <t>Celkem projekt - uznatelné náklady</t>
  </si>
  <si>
    <t>Neuznatelné (nezpůsobilé) náklady (výdaje)</t>
  </si>
  <si>
    <t>Upravený rozpočet akce */</t>
  </si>
  <si>
    <t>Skutečně vynaložené náklady **/</t>
  </si>
  <si>
    <t>IZ</t>
  </si>
  <si>
    <t>Skutečnost</t>
  </si>
  <si>
    <t>Sloupec</t>
  </si>
  <si>
    <t>odpisy - výdej (čerpání IF)</t>
  </si>
  <si>
    <t>odpisy - příjem (tvorba IF)</t>
  </si>
  <si>
    <t>provozní prostř. PO - výdej</t>
  </si>
  <si>
    <t>provozní prostř. PO - příjem</t>
  </si>
  <si>
    <t>dotace zřizovatele - INV</t>
  </si>
  <si>
    <t>dotace SR - INV</t>
  </si>
  <si>
    <t>dotace SR - NIV</t>
  </si>
  <si>
    <t>ŘSZK - dotace, NFV ze státních fondů (SFDI) - příjem</t>
  </si>
  <si>
    <t>ŘSZK - dotace, NFV ze státních fondů (SFDI) - výdej</t>
  </si>
  <si>
    <t>dotace EU - INV
(ROP,Norské fondy,OPŽP)</t>
  </si>
  <si>
    <t>dotace EU - NIV (ROP,Norské fondy,OPŽP)</t>
  </si>
  <si>
    <t>ostatní - obce apod.</t>
  </si>
  <si>
    <t>Vyplývající změny oproti rozpočtu akce:</t>
  </si>
  <si>
    <t>do 2011</t>
  </si>
  <si>
    <t>od 2014</t>
  </si>
  <si>
    <r>
      <t xml:space="preserve">Odvětví:                  </t>
    </r>
    <r>
      <rPr>
        <sz val="11"/>
        <rFont val="Calibri"/>
        <family val="2"/>
        <charset val="238"/>
      </rPr>
      <t xml:space="preserve"> </t>
    </r>
  </si>
  <si>
    <r>
      <t xml:space="preserve">Opravy nem. majetku </t>
    </r>
    <r>
      <rPr>
        <sz val="11"/>
        <rFont val="Calibri"/>
        <family val="2"/>
        <charset val="238"/>
      </rPr>
      <t>(nad 500 tis. Kč)</t>
    </r>
  </si>
  <si>
    <t>Pozn. : • Rozpočet i skutečnost musí korespondovat se stavem účtu  511 - opravy a udržování (hlavní činnost)</t>
  </si>
  <si>
    <r>
      <t>Odvětví:</t>
    </r>
    <r>
      <rPr>
        <sz val="11"/>
        <rFont val="Calibri"/>
        <family val="2"/>
        <charset val="238"/>
      </rPr>
      <t xml:space="preserve"> </t>
    </r>
  </si>
  <si>
    <t xml:space="preserve">Neinvestiční náklady na žáka           </t>
  </si>
  <si>
    <t>Rentabilita (ziskovost) nákladů DČ */</t>
  </si>
  <si>
    <t>*/ rentabilita (ziskovost) nákladů DČ (tj. poměr výsledku hospodaření z DČ po zdanění k celkovým nákladům z DČ) za dané účetní období;</t>
  </si>
  <si>
    <t xml:space="preserve">   ukazatel vyjadřuje kolik Kč zisku vytvořeného v rámci DČ připadne na 1 Kč nákladů vynaložených na realizaci této činnosti; rostoucí trend tohoto ukazatele vypovídá</t>
  </si>
  <si>
    <t xml:space="preserve">   o zvyšování efektivnosti, hospodárnosti a ziskovosti DČ (ukazatel tak obecně vyjadřuje, do jaké míry je organizace schopna zhodnotit náklady vynaložené na realizaci DČ)</t>
  </si>
  <si>
    <r>
      <t xml:space="preserve">Odvětví:                  </t>
    </r>
    <r>
      <rPr>
        <sz val="11"/>
        <rFont val="Calibri"/>
        <family val="2"/>
        <charset val="238"/>
      </rPr>
      <t xml:space="preserve"> </t>
    </r>
  </si>
  <si>
    <t>Částka pohledávky v Kč</t>
  </si>
  <si>
    <t>Dlužník</t>
  </si>
  <si>
    <t>Předmět pohledávky</t>
  </si>
  <si>
    <t>Titul vzniku pohledávky */</t>
  </si>
  <si>
    <t>Datum vzniku pohledávky</t>
  </si>
  <si>
    <r>
      <t xml:space="preserve">Postup </t>
    </r>
    <r>
      <rPr>
        <b/>
        <u/>
        <sz val="11"/>
        <color indexed="8"/>
        <rFont val="Calibri"/>
        <family val="2"/>
        <charset val="238"/>
      </rPr>
      <t>dosavadního</t>
    </r>
    <r>
      <rPr>
        <b/>
        <sz val="11"/>
        <color indexed="8"/>
        <rFont val="Calibri"/>
        <family val="2"/>
        <charset val="238"/>
      </rPr>
      <t xml:space="preserve"> řešení pohledávky</t>
    </r>
  </si>
  <si>
    <r>
      <t xml:space="preserve">*/ uzavření </t>
    </r>
    <r>
      <rPr>
        <b/>
        <sz val="11"/>
        <color indexed="8"/>
        <rFont val="Calibri"/>
        <family val="2"/>
        <charset val="238"/>
      </rPr>
      <t>smlouvy</t>
    </r>
    <r>
      <rPr>
        <sz val="11"/>
        <color indexed="8"/>
        <rFont val="Calibri"/>
        <family val="2"/>
        <charset val="238"/>
      </rPr>
      <t xml:space="preserve"> (uvést jakého typu) nebo </t>
    </r>
    <r>
      <rPr>
        <b/>
        <sz val="11"/>
        <color indexed="8"/>
        <rFont val="Calibri"/>
        <family val="2"/>
        <charset val="238"/>
      </rPr>
      <t>jiný důvod</t>
    </r>
    <r>
      <rPr>
        <sz val="11"/>
        <color indexed="8"/>
        <rFont val="Calibri"/>
        <family val="2"/>
        <charset val="238"/>
      </rPr>
      <t xml:space="preserve"> (uvést jaký, např. náhrada škody apod.)</t>
    </r>
  </si>
  <si>
    <t>Uznatelné náklady (výdaje) projektu v r.2012</t>
  </si>
  <si>
    <t>Částka požadována k proplacení v r. 2012</t>
  </si>
  <si>
    <t>Schválená částka k proplacení v r. 2012</t>
  </si>
  <si>
    <t>Poskytnutá finanční pomoc skutečnost 2012</t>
  </si>
  <si>
    <t>Rozpočtované uznatelné náklady (výdaje) projektu v r. 2013 - 2017</t>
  </si>
  <si>
    <t>Rozpočet 2013 - 2017</t>
  </si>
  <si>
    <r>
      <t>Odvětví:</t>
    </r>
    <r>
      <rPr>
        <sz val="11"/>
        <rFont val="Calibri"/>
        <family val="2"/>
        <charset val="238"/>
      </rPr>
      <t xml:space="preserve"> </t>
    </r>
  </si>
  <si>
    <t>Tab. č. 18</t>
  </si>
  <si>
    <t>provozní výdaje zřizovatele</t>
  </si>
  <si>
    <t>Např.: změna struktury nákladů, dodatek IZ atp.</t>
  </si>
  <si>
    <t>2.</t>
  </si>
  <si>
    <t>3.</t>
  </si>
  <si>
    <t>4.</t>
  </si>
  <si>
    <t>***/ Uvede se pouze vratka dotace poskytnuté v minulých letech (vratka dotace poskytnuté v aktuálním kalendářním roce bude zohledněna ve výši poskytnuté dotace uvedené na příslušném řádku)</t>
  </si>
  <si>
    <r>
      <t xml:space="preserve">dotace zřizovatele - INV
</t>
    </r>
    <r>
      <rPr>
        <b/>
        <i/>
        <sz val="11"/>
        <rFont val="Calibri"/>
        <family val="2"/>
        <charset val="238"/>
      </rPr>
      <t>VRATKA</t>
    </r>
    <r>
      <rPr>
        <i/>
        <sz val="11"/>
        <rFont val="Calibri"/>
        <family val="2"/>
        <charset val="238"/>
      </rPr>
      <t xml:space="preserve"> dotace z min.let</t>
    </r>
    <r>
      <rPr>
        <sz val="11"/>
        <rFont val="Calibri"/>
        <family val="2"/>
        <charset val="238"/>
      </rPr>
      <t xml:space="preserve"> ***/</t>
    </r>
  </si>
  <si>
    <r>
      <t xml:space="preserve">dotace ostatní (SR,SFDI,EU apod.) - </t>
    </r>
    <r>
      <rPr>
        <b/>
        <sz val="11"/>
        <rFont val="Calibri"/>
        <family val="2"/>
        <charset val="238"/>
      </rPr>
      <t>INV</t>
    </r>
    <r>
      <rPr>
        <sz val="11"/>
        <rFont val="Calibri"/>
        <family val="2"/>
        <charset val="238"/>
      </rPr>
      <t xml:space="preserve"> - </t>
    </r>
    <r>
      <rPr>
        <b/>
        <i/>
        <sz val="11"/>
        <rFont val="Calibri"/>
        <family val="2"/>
        <charset val="238"/>
      </rPr>
      <t>VRATKA</t>
    </r>
    <r>
      <rPr>
        <i/>
        <sz val="11"/>
        <rFont val="Calibri"/>
        <family val="2"/>
        <charset val="238"/>
      </rPr>
      <t xml:space="preserve"> dotace z min.let</t>
    </r>
    <r>
      <rPr>
        <sz val="11"/>
        <rFont val="Calibri"/>
        <family val="2"/>
        <charset val="238"/>
      </rPr>
      <t xml:space="preserve"> ***/</t>
    </r>
  </si>
  <si>
    <r>
      <t xml:space="preserve">dotace ostatní (SR,SFDI,EU apod.) - </t>
    </r>
    <r>
      <rPr>
        <b/>
        <sz val="11"/>
        <rFont val="Calibri"/>
        <family val="2"/>
        <charset val="238"/>
      </rPr>
      <t>NIV</t>
    </r>
    <r>
      <rPr>
        <sz val="11"/>
        <rFont val="Calibri"/>
        <family val="2"/>
        <charset val="238"/>
      </rPr>
      <t xml:space="preserve"> - </t>
    </r>
    <r>
      <rPr>
        <b/>
        <i/>
        <sz val="11"/>
        <rFont val="Calibri"/>
        <family val="2"/>
        <charset val="238"/>
      </rPr>
      <t>VRATKA</t>
    </r>
    <r>
      <rPr>
        <i/>
        <sz val="11"/>
        <rFont val="Calibri"/>
        <family val="2"/>
        <charset val="238"/>
      </rPr>
      <t xml:space="preserve"> dotace z min.let</t>
    </r>
    <r>
      <rPr>
        <sz val="11"/>
        <rFont val="Calibri"/>
        <family val="2"/>
        <charset val="238"/>
      </rPr>
      <t xml:space="preserve"> ***/</t>
    </r>
  </si>
  <si>
    <t>Tab.č.20</t>
  </si>
  <si>
    <t>Tab. č. 13b</t>
  </si>
  <si>
    <t>Tab. č. 13a</t>
  </si>
  <si>
    <t>Vyhodnocení doplňkové činnosti podle jednotlivých činností za rok 2013</t>
  </si>
  <si>
    <t>Částky náklady celkem, výnosy celkem a hosp. výsledek celkem musí souhlasit na výkaz zisku a ztráty k 31.12.2013</t>
  </si>
  <si>
    <t>Přehled oprav a údržby k 31. 12. 2013</t>
  </si>
  <si>
    <t>Tvorba a čerpání fondů v roce 2013</t>
  </si>
  <si>
    <t>Tvorba v r. 2013</t>
  </si>
  <si>
    <t>Stav k 31.12.2013</t>
  </si>
  <si>
    <t>Stav finančních prostředků na bankovních účtech k 31.12.2013</t>
  </si>
  <si>
    <t>Rozdíly mezi bank. účtem FKSP a fondem FKSP k 31.12.2013</t>
  </si>
  <si>
    <t>Stav bankovního účtu FKSP k 31.12.2013</t>
  </si>
  <si>
    <t>Stav fondu FKSP k 31.12.2013</t>
  </si>
  <si>
    <t>Přehled pohledávek organizace k 31.12.2013</t>
  </si>
  <si>
    <t>Stav 
k 31.12.2013</t>
  </si>
  <si>
    <t>Nedobytné pohledávky k 31.12.2013</t>
  </si>
  <si>
    <t>Číslo účtu a částka ve sloupci "Stav" musí souhlasit na rozvahu k 31.12.2013, položka B.II. řádek 1-28 (krátkodobé pohledávky), položka A.IV. řádek 1-6 (dlouhodobé pohledávky); celková částka se musí rovnat řádku B.II. (krátk.), A.IV. (dlouh.), sloupec netto rozvahy.</t>
  </si>
  <si>
    <t>Přehled odepsaných nedobytných pohledávek organizace k 31.12.2013</t>
  </si>
  <si>
    <t>Odepsáno celkem
k 31.12.2013</t>
  </si>
  <si>
    <t>Odpis nedobytných pohledávek proúčtovaných k 31.12.2013</t>
  </si>
  <si>
    <t>Přehled pohledávek po lhůtě splatnosti nad 1 měsíc k 31. 12. 2013</t>
  </si>
  <si>
    <t>Přehled závazků organizace k 31.12.2013</t>
  </si>
  <si>
    <t>Číslo účtu a částka ve sloupci "Stav" musí souhlasit na rozvahu k 31.12.2013, položka D.IV. řádek 1-34 (krátkodobé závazky), položka D.III. řádek 1-9 (dlouhodobé závazky); celková částka se musí rovnat řádku D.IV. (krátk.), D.III. (dlouh.).</t>
  </si>
  <si>
    <t>Celkem k 31.12.2013 před zdaněním</t>
  </si>
  <si>
    <t>Celkem k 31.12.2013, po zdanění</t>
  </si>
  <si>
    <t>Stav 
k 1.1. 2013</t>
  </si>
  <si>
    <t>Příděl ze 
zlepšeného
výsledku hospodaření
roku 2013</t>
  </si>
  <si>
    <t>Uznatelné náklady (výdaje) projektu v r.2013</t>
  </si>
  <si>
    <t>Částka požadována k proplacení v r. 2013</t>
  </si>
  <si>
    <t>Schválená částka k proplacení v r. 2013</t>
  </si>
  <si>
    <t>Poskytnutá finanční pomoc skutečnost 2013</t>
  </si>
  <si>
    <t>Kumul. uznatelné náklady (výdaje) projektu 
DO ROKU 2013</t>
  </si>
  <si>
    <t>Kumul. částka požadována k proplacení do r.2013</t>
  </si>
  <si>
    <t>Kumul. schválená částka k proplacení do r.2013</t>
  </si>
  <si>
    <t>Kumulovaná poskytnutá finanční pomoc skutečnost do r.2013</t>
  </si>
  <si>
    <t>Přehled akcí roku 2013 v objemu nad 500 tis. Kč bez DPH</t>
  </si>
  <si>
    <t>*/ Upravený rozpočet akce = dle posledního schváleného IZ resp. dodatku k IZ k 31.12.2013 (součet sloupců č. 7+9+11+12)</t>
  </si>
  <si>
    <t>**/ Skutečně vynaložené náklady = skutečné čerpání finačních prostředků v jednotlivých letech realizace IZ k 31.12.2013 (součet sloupců č. 8+10)</t>
  </si>
  <si>
    <t>Přehled příjmů z krátkodobých pronájmů za rok 2013</t>
  </si>
  <si>
    <t>Přehled příjmů z dlouhodobých pronájmů za rok 2013</t>
  </si>
  <si>
    <t>celkem příjmy z nájemného a služeb za rok 2013 (v Kč)</t>
  </si>
  <si>
    <t>Přehled výdajů na krátkodobé nájmy za rok 2013</t>
  </si>
  <si>
    <t>Přehled výdajů na dlouhodobé nájmy za rok 2013</t>
  </si>
  <si>
    <t>celkem výdaje ná nájemné a služby za rok 2013 (v Kč)</t>
  </si>
  <si>
    <t>Přehled o provedených kontrolách v PO v roce 2013</t>
  </si>
  <si>
    <t>Kontroly výkonu činností provedené Zlínským krajem v r. 2013</t>
  </si>
  <si>
    <t>Kontroly hospodaření provedené Zlínským krajem v r. 2013</t>
  </si>
  <si>
    <t>Další kontroly provedené jinými kontrolními orgány v r. 2013</t>
  </si>
  <si>
    <t>Rok 2013</t>
  </si>
  <si>
    <t>Stav k 31. 12. 2012</t>
  </si>
  <si>
    <t>Kumul. uznatelné náklady (výdaje) projektu do r.2010</t>
  </si>
  <si>
    <t>Kumul. částka požadována k proplacení do r.2010</t>
  </si>
  <si>
    <t>Kumul. schválená částka k proplacení do r.2010</t>
  </si>
  <si>
    <t>Kumul. poskytnutá finanční pomoc skutečnost do r.2010</t>
  </si>
  <si>
    <t>do 2012</t>
  </si>
  <si>
    <t>od 2015</t>
  </si>
  <si>
    <t>Rok 2012</t>
  </si>
  <si>
    <t>Krajský úřad, Tř. T. Bati 21, 761 90 Zlín</t>
  </si>
  <si>
    <t xml:space="preserve">název zařízení:   </t>
  </si>
  <si>
    <t>Střední škola informatiky, elektrotechniky a řemesel Rožnov pod Radhoštěm</t>
  </si>
  <si>
    <t>IČ:  843474</t>
  </si>
  <si>
    <r>
      <t xml:space="preserve">Úprava závazných ukazatelů rozpočtu roku 2013 </t>
    </r>
    <r>
      <rPr>
        <b/>
        <sz val="11"/>
        <color theme="1"/>
        <rFont val="Calibri"/>
        <family val="2"/>
        <charset val="238"/>
        <scheme val="minor"/>
      </rPr>
      <t>- č. 6</t>
    </r>
  </si>
  <si>
    <t>Ukazatelé</t>
  </si>
  <si>
    <t>Platy</t>
  </si>
  <si>
    <t>OON</t>
  </si>
  <si>
    <t>ONIV přímé</t>
  </si>
  <si>
    <t>ONIV provozní</t>
  </si>
  <si>
    <t>NIV ostatní</t>
  </si>
  <si>
    <t>NIV celkem</t>
  </si>
  <si>
    <t>Investice</t>
  </si>
  <si>
    <t>Limit počtu zaměstn.</t>
  </si>
  <si>
    <t>v tom: § 3122 -  SOŠ</t>
  </si>
  <si>
    <t>Individuální projekt-UZ 33019</t>
  </si>
  <si>
    <t>IPpoč.vzděl.-invest.-UZ 33910</t>
  </si>
  <si>
    <t>Závazné ukazatele rozpočtu po změně:</t>
  </si>
  <si>
    <t xml:space="preserve">          § 3123 -  SOU a OU</t>
  </si>
  <si>
    <t xml:space="preserve">          § 3142 -  ŠJ SŠ</t>
  </si>
  <si>
    <t xml:space="preserve">          § 3147 -  DM</t>
  </si>
  <si>
    <t xml:space="preserve">stipendia </t>
  </si>
  <si>
    <t>podpora maturit - UZ 33034</t>
  </si>
  <si>
    <t>EU peníze SŠ -UZ 33031</t>
  </si>
  <si>
    <t>Počát.vzd.v GG - UZ 33030</t>
  </si>
  <si>
    <t>soutěže a přehlídky- UZ 33166</t>
  </si>
  <si>
    <t>Excelence SŠ - UZ 33038</t>
  </si>
  <si>
    <t>Invest.poč.vzd.v GG-UZ 33926</t>
  </si>
  <si>
    <t>_130727_</t>
  </si>
  <si>
    <t>PhDr. Stanislav Minařík</t>
  </si>
  <si>
    <t>PaedDr. Petr Navrátil</t>
  </si>
  <si>
    <t>vedoucí odboru školství, mládeže a sportu</t>
  </si>
  <si>
    <t xml:space="preserve">člen Rady Zlínského kraje     </t>
  </si>
  <si>
    <t>Krajského úřadu Zlínského kraje</t>
  </si>
  <si>
    <t>Ve Zlíně dne  31. prosince 2013</t>
  </si>
  <si>
    <t>Zpracoval:  Ing. Luděk Žižlavský</t>
  </si>
  <si>
    <t>převzal:</t>
  </si>
  <si>
    <t>datum</t>
  </si>
  <si>
    <t>podpis</t>
  </si>
  <si>
    <t>Organizace: Střední škola informatiky, elektrotechniky a řemesel Rožnov p.R.</t>
  </si>
  <si>
    <r>
      <t xml:space="preserve">Část A. Finanční vypořádání dotací poskytnutých ze státního rozpočtu  </t>
    </r>
    <r>
      <rPr>
        <strike/>
        <sz val="10"/>
        <color indexed="10"/>
        <rFont val="Arial CE"/>
        <family val="2"/>
        <charset val="238"/>
      </rPr>
      <t/>
    </r>
  </si>
  <si>
    <t xml:space="preserve"> s výjimkou dotací na projekty spolufinancované z rozpočtu Evropské unie a z prostředků finančních mechanismů </t>
  </si>
  <si>
    <t>v Kč na dvě desetinná místa</t>
  </si>
  <si>
    <t>účelový
znak</t>
  </si>
  <si>
    <t xml:space="preserve">Poskytnuto
k 31.12.2013      </t>
  </si>
  <si>
    <t>Vráceno 
v průběhu roku
na
účet
poskytovatele</t>
  </si>
  <si>
    <t>Skutečně
použito 
k 31.12.2013</t>
  </si>
  <si>
    <t xml:space="preserve">Vratka dotací
a návratných 
finančních 
výpomocí
při finančním 
vypořádání
</t>
  </si>
  <si>
    <t>b</t>
  </si>
  <si>
    <t>4 =  1 - 2 - 3</t>
  </si>
  <si>
    <t>A.1. Neinvestiční dotace celkem</t>
  </si>
  <si>
    <t>v tom:</t>
  </si>
  <si>
    <t>Rozvojový program na podporu škol, které realizují inkluzivní vzdělávání a vzdělávání dětí se sociokulturním znevýhodněním</t>
  </si>
  <si>
    <t>Informační centra</t>
  </si>
  <si>
    <t>Rozvojový program MŠMT pro děti - cizince ze 3. zemí</t>
  </si>
  <si>
    <t>Vybavení škol pomůckami kompenzačního a rehabilitačního charakteru</t>
  </si>
  <si>
    <t>Podpora organizace a ukončování středního vzdělávání maturitní zkouškou na vybraných školách v podzimním zkušebním období</t>
  </si>
  <si>
    <t>Excelence středních škol</t>
  </si>
  <si>
    <t>Podpora zavádění diagnostických nástrojů</t>
  </si>
  <si>
    <t>Podpora implementace Etické výchovy</t>
  </si>
  <si>
    <t>Rozvojový program Podpora logopedické prevence v předškolním vzdělávání</t>
  </si>
  <si>
    <t>Program sociální prevence a prevence kriminality</t>
  </si>
  <si>
    <t>Dotace pro soukromé školy</t>
  </si>
  <si>
    <t>Projekty romské komunity</t>
  </si>
  <si>
    <t>Program protidrogové politiky</t>
  </si>
  <si>
    <t>Soutěže</t>
  </si>
  <si>
    <t>Asistenti pedagogů v soukromých a církevních speciálních školách</t>
  </si>
  <si>
    <t>Podpora odborného vzdělávání</t>
  </si>
  <si>
    <t>Přímé náklady na vzdělávání</t>
  </si>
  <si>
    <t>Přímé náklady na vzdělávání - sportovní gymnázia</t>
  </si>
  <si>
    <t>Bezplatná příprava dětí azylantů, účastníků řízení o azyl a dětí osob se státní příslušností jiného členského státu EU k začlenění do základního vzdělávání</t>
  </si>
  <si>
    <t xml:space="preserve">Asistenti pedagogů pro děti, žáky a studenty se sociálním znevýhodněním </t>
  </si>
  <si>
    <t>A.2. Investiční dotace celkem</t>
  </si>
  <si>
    <t>A.3. Dotace celkem
    (A.1.+ A.2.)</t>
  </si>
  <si>
    <t xml:space="preserve">V tabulce neměňte formátování ani počet řádků !!! </t>
  </si>
  <si>
    <t>ve sloupci b) jednotlivým titulem se rozumí účel stanovený v rozhodnutí, event. v dohodě nebo smlouvě o poskytnutí dotace</t>
  </si>
  <si>
    <t>sloupec 1 - uvádí se výše dotace převedené poskytovatelem na účet příjemce do 31.12.2013</t>
  </si>
  <si>
    <t>sloupec 2 - vyplňuje se, pokud příjemce provedl vratku dotace, případně její části již v průběhu roku, za který se provádí finanční vypořádání, zpět na účet KÚ</t>
  </si>
  <si>
    <t>sloupec 3 - uvádí se výše skutečně použitých prostředků příjemcem z poskytnuté dotace k 31.12.2013</t>
  </si>
  <si>
    <t>sloupec 4 - uvádí se vratka dotace při finančním vypořádání; rovná se sloupec 1 minus sloupec 2 minus sloupec 3</t>
  </si>
  <si>
    <t>Sestavil:</t>
  </si>
  <si>
    <t>Bc. Jana Majerovová</t>
  </si>
  <si>
    <t>Kontroloval:</t>
  </si>
  <si>
    <t>Mgr. Miroslav Trefil</t>
  </si>
  <si>
    <t>Datum a podpis:</t>
  </si>
  <si>
    <t>Telefon:</t>
  </si>
  <si>
    <t>e-mail:</t>
  </si>
  <si>
    <t>jana.majerovova@roznovskastredni.cz</t>
  </si>
  <si>
    <t>Organizace: SŠ inf.,elekt.a řemesel Rožn/R     3209</t>
  </si>
  <si>
    <t>Tab. č. 2a</t>
  </si>
  <si>
    <t>IČ: 843474</t>
  </si>
  <si>
    <t>Přehled o plnění rozpočtu vybraných položek nákladů hlavní činnosti</t>
  </si>
  <si>
    <t>Skutečnost 
k 31. 12.2012</t>
  </si>
  <si>
    <t>Upravený rozpočet 2013</t>
  </si>
  <si>
    <t>Skutečnost 
k 31. 12.2013</t>
  </si>
  <si>
    <t>% plnění rozpočtu 2013</t>
  </si>
  <si>
    <t>% nárůstu
2013/2012</t>
  </si>
  <si>
    <t>PŘÍMÉ NÁKLADY CELKEM</t>
  </si>
  <si>
    <t xml:space="preserve">Mzdové prostředky </t>
  </si>
  <si>
    <t>501. Platy zaměstnanců</t>
  </si>
  <si>
    <t>502. Ostatní platby za provedenou práci</t>
  </si>
  <si>
    <t>Zákonné pojištění a FKSP</t>
  </si>
  <si>
    <t>503. Pov.pojistné plac.zam. (mimo 5038)</t>
  </si>
  <si>
    <t>5342     FKSP</t>
  </si>
  <si>
    <t>Ostatní přímé náklady</t>
  </si>
  <si>
    <t xml:space="preserve">          5135    Učebnice, šk.potř. zdarma</t>
  </si>
  <si>
    <t xml:space="preserve">          5136    Knihy, učeb.pomůcky mimo DDHM</t>
  </si>
  <si>
    <t xml:space="preserve">          5137    DDHM učební pomůcky</t>
  </si>
  <si>
    <t xml:space="preserve">          5167    Služby školení a vzdělávání </t>
  </si>
  <si>
    <t xml:space="preserve">          5173    Cestovné, cest.náhrady</t>
  </si>
  <si>
    <t>PROVOZNÍ  NÁKLADY CELKEM</t>
  </si>
  <si>
    <t>5137     Drobný dlouhod.hmotný majetek</t>
  </si>
  <si>
    <t>z toho: vybavení učeben, laboratoří a kabinetů</t>
  </si>
  <si>
    <t xml:space="preserve">              pořízení PC</t>
  </si>
  <si>
    <t>513.      Materiál, materiál na opravy</t>
  </si>
  <si>
    <t xml:space="preserve">515.      Nákup vody,paliv,energie celkem </t>
  </si>
  <si>
    <t>5164,5  Nájemné, nájem za půdu</t>
  </si>
  <si>
    <t>516.      Ostatní služby</t>
  </si>
  <si>
    <t>z toho: úklid a údržba</t>
  </si>
  <si>
    <t xml:space="preserve">             údržba SW</t>
  </si>
  <si>
    <t>5171     Opravy a udrž.(mimo ISPROFIN)</t>
  </si>
  <si>
    <t>9551    Odpisy majetku</t>
  </si>
  <si>
    <t xml:space="preserve">NÁKLADY CELKEM    </t>
  </si>
  <si>
    <t>z toho: NIV ESF
(UZ 13404, 33006, 33012, 33019, 33030, 33031, 33439)</t>
  </si>
  <si>
    <t>Datum:  17.2.2014</t>
  </si>
  <si>
    <t>Vyhotovil:  Butorová</t>
  </si>
  <si>
    <t>Tab. č. 2b</t>
  </si>
  <si>
    <t>Přehled o plnění rozpočtu vybraných položek výnosů hlavní činnosti</t>
  </si>
  <si>
    <t>VÝNOSY CELKEM</t>
  </si>
  <si>
    <t>Výnosy z vlastních výkonů</t>
  </si>
  <si>
    <t>z toho: výnosy z prodeje služeb</t>
  </si>
  <si>
    <t xml:space="preserve">              produktivní práce žáků</t>
  </si>
  <si>
    <t xml:space="preserve">              stravné</t>
  </si>
  <si>
    <t xml:space="preserve">              poplatky za ubytování</t>
  </si>
  <si>
    <t xml:space="preserve">              příspěvek na úhradu nákl.v ZUŠ</t>
  </si>
  <si>
    <t>Výnosy z pronájmu</t>
  </si>
  <si>
    <t>Čerpání fondů</t>
  </si>
  <si>
    <t>z toho: fond oběžných aktiv, FKSP</t>
  </si>
  <si>
    <t xml:space="preserve">             fond odměn</t>
  </si>
  <si>
    <t xml:space="preserve">             rezervní fond</t>
  </si>
  <si>
    <t xml:space="preserve">             investiční fond</t>
  </si>
  <si>
    <t>Ostatní výnosy z činnosti</t>
  </si>
  <si>
    <t>Výnosy vybraných míst.vlád.institucí z transferů</t>
  </si>
  <si>
    <t xml:space="preserve">              prostředky SR*</t>
  </si>
  <si>
    <t xml:space="preserve">              prostředky ÚSC**</t>
  </si>
  <si>
    <t>*/údaje z finanční rozvahy sloupec Celkem hlavní činnost</t>
  </si>
  <si>
    <t>**/údaje z finanční rozvahy sloupec Celkem hlavní činnost</t>
  </si>
  <si>
    <t>Název organizace:  Střední škola informatiky, elektrotechniky a řemesel Rožnov pod Radhoštěm</t>
  </si>
  <si>
    <r>
      <t xml:space="preserve"> </t>
    </r>
    <r>
      <rPr>
        <b/>
        <sz val="11"/>
        <rFont val="Calibri"/>
        <family val="2"/>
        <charset val="238"/>
      </rPr>
      <t>IČ:  00843474</t>
    </r>
  </si>
  <si>
    <t>Název organizace: Střední škola informatiky, elektrotechniky a řemesel Rožnov pod Radhoštěm</t>
  </si>
  <si>
    <t>Název organizace: SŠ inf.,elekt.a řemesel Rožn/R  843474</t>
  </si>
  <si>
    <t>Plán tvorby a použití investičního fondu k 12/2013</t>
  </si>
  <si>
    <t>IF schválený</t>
  </si>
  <si>
    <t>UR k 12/2013</t>
  </si>
  <si>
    <t>skutečnost</t>
  </si>
  <si>
    <t>STAV INVESTIČNÍHO FONDU K 1.1.2013</t>
  </si>
  <si>
    <t xml:space="preserve">   ZDROJE CELKEM:</t>
  </si>
  <si>
    <t xml:space="preserve">   z toho:</t>
  </si>
  <si>
    <t xml:space="preserve">   * odpisy ze stávajícího hmot. a nehmot. dlouhodobého majetku</t>
  </si>
  <si>
    <t xml:space="preserve">   * odpisy z majetku pořízeného v roce 2013 */</t>
  </si>
  <si>
    <t xml:space="preserve">   * investiční dotace z rozpočtu zřizovatele</t>
  </si>
  <si>
    <t xml:space="preserve">   * převody z rezervního fondu</t>
  </si>
  <si>
    <t xml:space="preserve">   * investiční dary a příspěvky od jiných subjektů (obce, zahraničí apod.)</t>
  </si>
  <si>
    <t xml:space="preserve">   * převod zůstatku fondu zanikající PO na nástupnickou PO **/</t>
  </si>
  <si>
    <t xml:space="preserve">   * investiční dotace ze státních fondů (SFDI, SFŽP apod.)</t>
  </si>
  <si>
    <t xml:space="preserve">   * investiční dotace v rámci ROP</t>
  </si>
  <si>
    <t xml:space="preserve">   * investiční dotace z FM EHP/Norsko, OPPS, OPVK</t>
  </si>
  <si>
    <t xml:space="preserve">   * ostatní ****/</t>
  </si>
  <si>
    <t xml:space="preserve">   POUŽITÍ CELKEM:</t>
  </si>
  <si>
    <t xml:space="preserve">   z toho</t>
  </si>
  <si>
    <t xml:space="preserve">   * stavby</t>
  </si>
  <si>
    <t xml:space="preserve">        v tom:   investiční akce</t>
  </si>
  <si>
    <t xml:space="preserve">                     technické zhodnocení</t>
  </si>
  <si>
    <t xml:space="preserve">   * údržba a opravy majetku</t>
  </si>
  <si>
    <t xml:space="preserve">        v tom:   velké opravy (nad 500 tis. Kč, bez DPH)</t>
  </si>
  <si>
    <t xml:space="preserve">                     běžná údržba a opravy</t>
  </si>
  <si>
    <t xml:space="preserve">   * nákupy pozemků a budov</t>
  </si>
  <si>
    <t xml:space="preserve">   * nákupy ostatního dlouhodob. hmotného a nehmotného majetku</t>
  </si>
  <si>
    <t xml:space="preserve">        v tom:   auta, dopravní technika</t>
  </si>
  <si>
    <t xml:space="preserve">                     informační technologie</t>
  </si>
  <si>
    <t xml:space="preserve">                     stroje a zařízení pro hlavní činnost organizace</t>
  </si>
  <si>
    <t xml:space="preserve">                     ostatní</t>
  </si>
  <si>
    <t xml:space="preserve">   * snížení fondu na základě vyhlášky č. 410/2009 Sb.</t>
  </si>
  <si>
    <t xml:space="preserve">   * odvod do rozpočtu zřizovatele</t>
  </si>
  <si>
    <t xml:space="preserve">   * vrácení poskytnuté nevyčerpané dotace zřizovateli</t>
  </si>
  <si>
    <r>
      <t xml:space="preserve">   * převod zůstatku fondu na zřizovatele při ukončení činnosti PO </t>
    </r>
    <r>
      <rPr>
        <i/>
        <sz val="10"/>
        <rFont val="Arial"/>
        <family val="2"/>
        <charset val="238"/>
      </rPr>
      <t>***/</t>
    </r>
  </si>
  <si>
    <t xml:space="preserve">   * umělecká díla a předměty</t>
  </si>
  <si>
    <t xml:space="preserve">   * ostatní</t>
  </si>
  <si>
    <t xml:space="preserve">          (ř.4 = ř.1 + ř.2 - ř.3)</t>
  </si>
  <si>
    <t>5.</t>
  </si>
  <si>
    <t xml:space="preserve">   Časové rozlišení investičního transferu (ČRIT) v roce 2013 *****/</t>
  </si>
  <si>
    <t>6.</t>
  </si>
  <si>
    <t xml:space="preserve">          (ř.4 = ř.4 - ř.5)</t>
  </si>
  <si>
    <t>Poznámka: * Podrobný rozpis jednotlivých akcí uveďte v příloze</t>
  </si>
  <si>
    <t xml:space="preserve">          */ Odpisy z nově pořízeného majetku bude možné použít v daném roce pouze v mimořádných případech</t>
  </si>
  <si>
    <t xml:space="preserve">          **/ Převod zůstatku investičního fondu zanikající PO (v návaznosti na rozhodnutí zřizovatele o sloučení příspěvkových organizací</t>
  </si>
  <si>
    <t xml:space="preserve">             v souladu s § 27, odst 3 zák. č. 250/2000 Sb., dle kterého přecházejí práva a závazky na nové anebo přejímající organizace)</t>
  </si>
  <si>
    <t xml:space="preserve">          ***/ Převod zůstatku investičního fondu (v rámci vypořádání výsledku hospodaření a předání majetku, práv a závazků na zřizovatele</t>
  </si>
  <si>
    <t xml:space="preserve">               v souladu s § 27, odst. 3 zák. č. 250/2000 Sb. a § 17, odst. 1, písm. d) zák. č. 563/1991 Sb.)</t>
  </si>
  <si>
    <t xml:space="preserve">          ****/ Ostatní tvorba fondu = výnosy z prodeje DM; odpis zůstatkové ceny prodaného (nebo jinak vyřazeného) DM; ostatní tvorba (jinde neuvedené)</t>
  </si>
  <si>
    <t xml:space="preserve">          *****/ ČRIT = část odpisů majetku, který byl pořízen zcela nebo částečně z inv.transferu, násobená transfer.podílem (tj. podíl přijatého inv.transferu k poř.ceně majetku)</t>
  </si>
  <si>
    <t>Datum:  10.2.2014</t>
  </si>
  <si>
    <t>Vypracoval:  Butorová</t>
  </si>
  <si>
    <t>Kontroloval: Ing. Anna Zejdová</t>
  </si>
  <si>
    <t>ředitel školy</t>
  </si>
  <si>
    <t xml:space="preserve">Odvětví:  </t>
  </si>
  <si>
    <t>Příloha k použití investičního fondu k 12/2013</t>
  </si>
  <si>
    <t>SR 2013</t>
  </si>
  <si>
    <t>změna č. 1</t>
  </si>
  <si>
    <t>změna č. 2</t>
  </si>
  <si>
    <t>UR k</t>
  </si>
  <si>
    <t>skut. k 12/2013</t>
  </si>
  <si>
    <t>datum pořízení</t>
  </si>
  <si>
    <t>(skut.čerpání)</t>
  </si>
  <si>
    <t>POUŽITÍ CELKEM:</t>
  </si>
  <si>
    <t>*stavby</t>
  </si>
  <si>
    <t>- investiční akce</t>
  </si>
  <si>
    <t xml:space="preserve">   932091301 Odstavné stání pro 10 parkovacích míst</t>
  </si>
  <si>
    <t>31.5.2013</t>
  </si>
  <si>
    <t>- technické zhodnocení</t>
  </si>
  <si>
    <t xml:space="preserve">   932091305 Stavební úpravy m.č. 233 v budově Školní 1610 (OPVK)</t>
  </si>
  <si>
    <t>31.12.2013</t>
  </si>
  <si>
    <t>*údržba a opravy majetku</t>
  </si>
  <si>
    <t>- velké opravy (nad 500 tis. Kč, bez DPH)</t>
  </si>
  <si>
    <t>- běžná údržba a opravy</t>
  </si>
  <si>
    <t>*nákupy pozemků a budov</t>
  </si>
  <si>
    <t>*nákupy ostatního dlouhodob.hmotného a nehmotného majetku</t>
  </si>
  <si>
    <t>- auta, dopravní technika</t>
  </si>
  <si>
    <t>- informační technologie</t>
  </si>
  <si>
    <t>- stroje a zařízení pro hlavní činnost organizace</t>
  </si>
  <si>
    <t xml:space="preserve">   932091302 Generátor signální VF (OPVK)</t>
  </si>
  <si>
    <t xml:space="preserve">   932091303 Analyzátor spektrální (OPVK)</t>
  </si>
  <si>
    <t xml:space="preserve">   932091304 Osciloskop digitální s logickým analyzátorem (OPVK)</t>
  </si>
  <si>
    <t>26.4.2013</t>
  </si>
  <si>
    <t>- ostatní</t>
  </si>
  <si>
    <t>*snížení fondu na zákl. vyhl. 410/2009 Sb.</t>
  </si>
  <si>
    <t>*odvod do rozpočtu zřizovatele</t>
  </si>
  <si>
    <t>*vrácení poskytnuté nevyčerpané dotace zřizovateli</t>
  </si>
  <si>
    <t>*převod zůstatku fondu na zřizovatele při ukončení činnosti PO */</t>
  </si>
  <si>
    <t>*umělecká díla a předměty</t>
  </si>
  <si>
    <t>*ostatní</t>
  </si>
  <si>
    <t>Poznámka: */ Převod zůstatku investičního fondu (v rámci vypořádání výsledku hospodaření a předání majetku, práv a závazků na zřizovatele v souladu s § 27, odst. 3 zák. č. 250/2000 Sb. a § 17, odst. 1, písm. d) zák. č. 563/1991 Sb.)</t>
  </si>
  <si>
    <t>Kontroloval: Ign. Anna Zejdová</t>
  </si>
  <si>
    <t>Název organizace: SŠ inf.,elekt.a řemesel Rožn/R     3209</t>
  </si>
  <si>
    <t>Přehled o tvorbě a užití rezervního fondu (účet 413) k  12/2013</t>
  </si>
  <si>
    <r>
      <t xml:space="preserve">(rezervní fond tvořený </t>
    </r>
    <r>
      <rPr>
        <b/>
        <i/>
        <sz val="10"/>
        <rFont val="Arial"/>
        <family val="2"/>
        <charset val="238"/>
      </rPr>
      <t>ze zlepšeného výsledku hospodaření</t>
    </r>
    <r>
      <rPr>
        <b/>
        <sz val="10"/>
        <rFont val="Arial"/>
        <family val="2"/>
        <charset val="238"/>
      </rPr>
      <t>)</t>
    </r>
  </si>
  <si>
    <t>Rozpočet v tis. Kč</t>
  </si>
  <si>
    <t>Skutečnost v Kč</t>
  </si>
  <si>
    <t xml:space="preserve">   STAV REZERVNÍHO FONDU K 1.1.2013</t>
  </si>
  <si>
    <t xml:space="preserve">  •   příděl zlepšeného výsledku hospodaření roku 2012 na základě</t>
  </si>
  <si>
    <t xml:space="preserve">     schválení zřizovatelem</t>
  </si>
  <si>
    <t xml:space="preserve">   * ostatní tvorba + převod zůstatku rezervního fondu zanikající organizace na nástupnickou org.</t>
  </si>
  <si>
    <t xml:space="preserve">        (v návaznosti na rozhodnutí zřizovatele o sloučení příspěvkových organizací v souladu s § 27, odst. 3</t>
  </si>
  <si>
    <t xml:space="preserve">         zák. č. 250/2000 Sb., dle kterého přecházejí práva a závazky na nové anebo přejímající organizace)</t>
  </si>
  <si>
    <t xml:space="preserve">   * úhrada ztráty minulých let</t>
  </si>
  <si>
    <t xml:space="preserve">   * převod do investičního fondu (se souhlasem zřizovatele)</t>
  </si>
  <si>
    <t xml:space="preserve">   * další rozvoj hlavní činnosti organizace</t>
  </si>
  <si>
    <t xml:space="preserve">   * překlenutí časového nesouladu mezi výnosy a náklady</t>
  </si>
  <si>
    <t xml:space="preserve">   * sankce, porušení rozpočtové kázně</t>
  </si>
  <si>
    <t xml:space="preserve">   * ostatní čerpání + převod zůstatku rezervního fondu na zřizovatele při ukončení činnosti PO</t>
  </si>
  <si>
    <t xml:space="preserve">       (v rámci vypořádání výsledku hospodaření a předání majetku, práv a závazků na zřizovatele v souladu</t>
  </si>
  <si>
    <t xml:space="preserve">       s § 27, odst. 3 zák. č. 250/2000 Sb. a s § 17, odst. 1, písm. d) zák. č. 563/1991 Sb. o účetnictví)</t>
  </si>
  <si>
    <t xml:space="preserve">   STAV REZERVNÍHO FONDU K 31.12.2013</t>
  </si>
  <si>
    <t xml:space="preserve">   (ř. 4 = ř. 1 + ř. 2 - ř. 3 )</t>
  </si>
  <si>
    <t>Datum: 10.2.2014 9:06:43</t>
  </si>
  <si>
    <t>Vypracoval: Butorová</t>
  </si>
  <si>
    <t>Kontroloval: Bc.Jana Majerovová</t>
  </si>
  <si>
    <t>Přehled o tvorbě a užití rezervního fondu (účet 414) k  12/2013</t>
  </si>
  <si>
    <r>
      <t xml:space="preserve">(rezervní fond tvořený </t>
    </r>
    <r>
      <rPr>
        <b/>
        <i/>
        <sz val="10"/>
        <rFont val="Arial"/>
        <family val="2"/>
        <charset val="238"/>
      </rPr>
      <t>z ostatních titulů</t>
    </r>
    <r>
      <rPr>
        <b/>
        <sz val="10"/>
        <rFont val="Arial"/>
        <family val="2"/>
        <charset val="238"/>
      </rPr>
      <t>)</t>
    </r>
  </si>
  <si>
    <t xml:space="preserve">   * nevyčerpané peněžní dary</t>
  </si>
  <si>
    <t xml:space="preserve">   * nevyčerpané prostředky dotací z rozpočtu EU a z mezin.smluv poskyt. v min.letech</t>
  </si>
  <si>
    <t xml:space="preserve">   * peněžní dary - účelové</t>
  </si>
  <si>
    <t xml:space="preserve">   * peněžní dary - neúčelové</t>
  </si>
  <si>
    <t xml:space="preserve">   * nevyčerpané prostř. dotací z rozpočtu EU a z mezin.smluv poskyt. v aktuálním roce</t>
  </si>
  <si>
    <t xml:space="preserve">   * převod peněžních darů do výnosů</t>
  </si>
  <si>
    <t xml:space="preserve">   * použití nevyčerp. prostř. dotací z rozpočtu EU a z mezin.smluv poskyt. v min.letech</t>
  </si>
  <si>
    <t xml:space="preserve">   * nevyčerpané prostředky dotací z rozpočtu EU a z mezin.smluv</t>
  </si>
  <si>
    <t>Přehled o tvorbě a užití FKSP (účet 412) k  12/2013</t>
  </si>
  <si>
    <t xml:space="preserve">   STAV FKSP K 1.1.2013</t>
  </si>
  <si>
    <t xml:space="preserve">   * základní příděl</t>
  </si>
  <si>
    <t xml:space="preserve">        z toho: převod zůstatku FKSP zanikající organizace na nástupnickou organizaci</t>
  </si>
  <si>
    <t xml:space="preserve">                       (v návaznosti na rozhodnutí zřizovatele o sloučení příspěvkových organizací v souladu s</t>
  </si>
  <si>
    <t xml:space="preserve">                        s § 27, odst. 3 zák. č. 250/2000 Sb., dle kterého přecházejí práva a závazky na nové anebo</t>
  </si>
  <si>
    <t xml:space="preserve">                        přejímající organizace)</t>
  </si>
  <si>
    <t xml:space="preserve">   * čerpání fondu v souladu s vyhláškou č. 114/2002 Sb.</t>
  </si>
  <si>
    <t xml:space="preserve">   z toho (uveďte jmenovitě):</t>
  </si>
  <si>
    <t xml:space="preserve">   * převod zůstatku FKSP na zřizovatele při ukončení činnosti PO</t>
  </si>
  <si>
    <t xml:space="preserve">      (v rámci vypořádání výsledku hospodaření a předání majetku, práv a závazků na zřizovatele v souladu</t>
  </si>
  <si>
    <t xml:space="preserve">      s § 27, odst. 3 zák. č. 250/2000 Sb. a s § 17, odst. 1, písm. d) zák. č. 563/1991 Sb. o účetnictví)</t>
  </si>
  <si>
    <t xml:space="preserve">   STAV FKSP K 31.12.2013</t>
  </si>
  <si>
    <t>(ř. 4 = ř.1 + ř.2 - ř. 3)</t>
  </si>
  <si>
    <t>Kontroloval:  Bc. Jana Majerovová</t>
  </si>
  <si>
    <t>Přehled o tvorbě a užití fondu odměn (účet 411) k  12/2013</t>
  </si>
  <si>
    <t xml:space="preserve">   STAV FONDU ODMĚN K 1.1.2013</t>
  </si>
  <si>
    <t xml:space="preserve">   * příděl zlepšeného výsledku hospodaření roku 2012 na základě</t>
  </si>
  <si>
    <t xml:space="preserve">   * převod zůstatku fondu odměn zanikající organizace na nástupnickou organizaci</t>
  </si>
  <si>
    <t xml:space="preserve">       (v návaznosti na rozhodnutí zřizovatele o sloučení příspěvkových organizací v souladu s § 27, odst. 3</t>
  </si>
  <si>
    <t xml:space="preserve">       zák. č. 250/2000 Sb., dle kterého přecházejí práva a závazky na nové anebo přejímající organizace)</t>
  </si>
  <si>
    <t xml:space="preserve">   * překročení prostředků na platy a OON</t>
  </si>
  <si>
    <t xml:space="preserve">   * odměny zaměstnancům</t>
  </si>
  <si>
    <t xml:space="preserve">   * převod zůstatku fondu odměn na zřizovatele při ukončení činnosti PO</t>
  </si>
  <si>
    <t xml:space="preserve">   STAV FONDU ODMĚN K 31.12.2013</t>
  </si>
  <si>
    <t>Datum:  10.2.2014 9:06:43</t>
  </si>
  <si>
    <t>Výroba, obchod a služby neuvedené v přílohách 1 až 3 živnost. zák.</t>
  </si>
  <si>
    <t xml:space="preserve">    ubytovací služby DM 2 (stř. 06)</t>
  </si>
  <si>
    <t xml:space="preserve">    ubytovací služby DM 1 (stř. 80)</t>
  </si>
  <si>
    <t xml:space="preserve">    nájmy - nebytové prostory DM 1 (stř. 70)</t>
  </si>
  <si>
    <t xml:space="preserve">    nájmy - sportovní hala (stř. 11)</t>
  </si>
  <si>
    <t xml:space="preserve">    ostatní nájem nebytových prostor (stř. 9)</t>
  </si>
  <si>
    <t xml:space="preserve">    kurzy, školení (stř. 07)</t>
  </si>
  <si>
    <t xml:space="preserve">    kurzy, školení PV  celkem:</t>
  </si>
  <si>
    <t xml:space="preserve">             v tom: kurzy ostatní (stř. 34)</t>
  </si>
  <si>
    <t xml:space="preserve">                       kurzy - dílčí kvalifik. elektro (stř. 38)</t>
  </si>
  <si>
    <t xml:space="preserve">                       kurzy pro ÚP - rekvalif. Kadeřnice (stř. 39)</t>
  </si>
  <si>
    <t>Hostinská činnost (stř. 04)</t>
  </si>
  <si>
    <t>Výsledek hospodaření po zdanění</t>
  </si>
  <si>
    <t>SOŠ</t>
  </si>
  <si>
    <t>Objem mzdových nákladů a jednotliv. složek platu</t>
  </si>
  <si>
    <t xml:space="preserve">k 31.12.2013 - hlavní činnost           </t>
  </si>
  <si>
    <t>Tabulka č. 4</t>
  </si>
  <si>
    <t xml:space="preserve"> čerpání v Kč</t>
  </si>
  <si>
    <t>č.</t>
  </si>
  <si>
    <t>Schválený</t>
  </si>
  <si>
    <t>Upravený</t>
  </si>
  <si>
    <t>4. čtvrtletí 2013</t>
  </si>
  <si>
    <t>Čerpání</t>
  </si>
  <si>
    <t>% plnění</t>
  </si>
  <si>
    <t>Nevyčerpáno</t>
  </si>
  <si>
    <t>řádku</t>
  </si>
  <si>
    <t>rozpočet</t>
  </si>
  <si>
    <t>skut./rozpočet</t>
  </si>
  <si>
    <t>k UR za období</t>
  </si>
  <si>
    <t>Mzdové náklady úhrnem</t>
  </si>
  <si>
    <t>- účelová dotace</t>
  </si>
  <si>
    <t>Ostatní osobní náklady</t>
  </si>
  <si>
    <t>Prostředky na platy</t>
  </si>
  <si>
    <t>- platové tarify (ř.0109)</t>
  </si>
  <si>
    <t>- náhrady platu (ř.0110)</t>
  </si>
  <si>
    <t>- osobní příplatky (ř.0111)</t>
  </si>
  <si>
    <t>- odměny (ř.0112)</t>
  </si>
  <si>
    <t>- příplatky za vedení (ř.0113)</t>
  </si>
  <si>
    <t>- zvláštní příplatky (ř.0114)</t>
  </si>
  <si>
    <t>- přespočetné hodiny (ř.0131)</t>
  </si>
  <si>
    <t>- platy za přesčasy (ř. 0116)</t>
  </si>
  <si>
    <t>- ostatní příplatky (ř.0117)</t>
  </si>
  <si>
    <t>- smluvní platy (ř.0134)</t>
  </si>
  <si>
    <t>z fondu odměn (ř.0119)</t>
  </si>
  <si>
    <t>z ESF platy(ř.0132)</t>
  </si>
  <si>
    <t>z ESF OON(ř. 0133)</t>
  </si>
  <si>
    <t>ost. mimorozp. zdroje  (ř.0120, 128)</t>
  </si>
  <si>
    <t>Počty přep. pracovníků celkem</t>
  </si>
  <si>
    <t>Tabulka č. 5</t>
  </si>
  <si>
    <t>Stav zaměstnanců a průměrná mzda dle kategorií</t>
  </si>
  <si>
    <t xml:space="preserve">za 4. čtvrtletí 2013 </t>
  </si>
  <si>
    <t xml:space="preserve">v tis. (platy) </t>
  </si>
  <si>
    <t>Vyplacené</t>
  </si>
  <si>
    <t>Přepočtený stav zaměstnanců</t>
  </si>
  <si>
    <t>Rozdíl</t>
  </si>
  <si>
    <t>Průměr. mzda na 1 zam. v Kč</t>
  </si>
  <si>
    <t>Kategorie</t>
  </si>
  <si>
    <t>AU</t>
  </si>
  <si>
    <t>skut.-rozp.</t>
  </si>
  <si>
    <t>(P1-04 k 31.12.)</t>
  </si>
  <si>
    <t>(normativ)</t>
  </si>
  <si>
    <t>(k 31.12.)</t>
  </si>
  <si>
    <t>k 31.12.2013</t>
  </si>
  <si>
    <t>+-</t>
  </si>
  <si>
    <t>Organizace celkem</t>
  </si>
  <si>
    <t>X</t>
  </si>
  <si>
    <t>učitelé (ř. 0313)</t>
  </si>
  <si>
    <t>vychovatelé (ř. 0315)</t>
  </si>
  <si>
    <t>učitelé OV (ř. 0317)</t>
  </si>
  <si>
    <t>ostatní pedagog. (ř. 0353)</t>
  </si>
  <si>
    <t>THP (ř. 0330)</t>
  </si>
  <si>
    <t>provozní pracovníci (ř. 0332)</t>
  </si>
  <si>
    <t>obch.provoz.pracovníci (ř. 0334)</t>
  </si>
  <si>
    <t>ostatní pracovníci (ř. 0338)</t>
  </si>
  <si>
    <t xml:space="preserve">Pozn. Sloupec 1,2,3 - prostředky na platy včetně účelových dotací </t>
  </si>
  <si>
    <t>Zámečnictví, nástrojářství (stř.60)</t>
  </si>
  <si>
    <t>Datum:  24.2.2014</t>
  </si>
  <si>
    <t>IČ: 00843474</t>
  </si>
  <si>
    <t>SŠ informatiky, elektrotechniky  a řemesel Rožnov p.R</t>
  </si>
  <si>
    <t>241 0100  - provozní prostředky (běžné výdaje)</t>
  </si>
  <si>
    <t xml:space="preserve"> - prostředky projekt Modernizace ICT</t>
  </si>
  <si>
    <t xml:space="preserve"> - prostředky projekt Centra vzdělávání</t>
  </si>
  <si>
    <t xml:space="preserve"> - prostředky Mobility Leonardo d.V.</t>
  </si>
  <si>
    <t>Převod bankovních poplatků za prosinec 2013</t>
  </si>
  <si>
    <t>Převod zúčtovaných přeplatků stravenek za rok 2013</t>
  </si>
  <si>
    <t>Příděl FKSP za prosinec</t>
  </si>
  <si>
    <t>Převod rekreace a kulturní akce za prosinec</t>
  </si>
  <si>
    <t>Převod penzijního pojištění za prosinec</t>
  </si>
  <si>
    <t>Převod život. Pojištění za prosinec</t>
  </si>
  <si>
    <t>Převod úroku FKSP za prosinec</t>
  </si>
  <si>
    <t>Tab. 1a</t>
  </si>
  <si>
    <t>Tab. 1b</t>
  </si>
  <si>
    <t>Zpracoval: KÚ</t>
  </si>
  <si>
    <t xml:space="preserve">Schválil: </t>
  </si>
  <si>
    <t>Zpracoval:  KÚ</t>
  </si>
  <si>
    <t>SŠ informatiky, elektrotechniky a řemesel Rožnov p.R.</t>
  </si>
  <si>
    <t>314</t>
  </si>
  <si>
    <t>315</t>
  </si>
  <si>
    <t>381</t>
  </si>
  <si>
    <t>385</t>
  </si>
  <si>
    <t>388</t>
  </si>
  <si>
    <t>377</t>
  </si>
  <si>
    <t>557</t>
  </si>
  <si>
    <t>2 dlužníci - žáci (2591,- a 3611,-) za ubytování a stravování, douhodobě špatná sociální situace, na upomínky nereagovali, v jednom případě přestěhování, není známa nová adresa pro doručení</t>
  </si>
  <si>
    <t>Basel Potraviny Rožnov p.R.</t>
  </si>
  <si>
    <t>pronájem nebyt. Prostor</t>
  </si>
  <si>
    <t>červen 2013</t>
  </si>
  <si>
    <t>Upomínka ústní, domluvena pozdější úhrada, jedná se o provozovatele školního bufetu, hradí pravidelně za pololetí, i když občas se zpožděním.</t>
  </si>
  <si>
    <t>smlouva o nájmu nebyt. Prost.</t>
  </si>
  <si>
    <t>SŠIEŘ Rožnov p.R.</t>
  </si>
  <si>
    <t>Comet systém s.r.o.</t>
  </si>
  <si>
    <t>nebyt.proDM</t>
  </si>
  <si>
    <t>kancel, sklad</t>
  </si>
  <si>
    <t>Výtahy Španihel</t>
  </si>
  <si>
    <t>kanceláře</t>
  </si>
  <si>
    <t>Telefonica O2 Praha</t>
  </si>
  <si>
    <t>energie</t>
  </si>
  <si>
    <t>obchod.činn</t>
  </si>
  <si>
    <t>Internext Vsetín</t>
  </si>
  <si>
    <t>Basel Rožnov</t>
  </si>
  <si>
    <t>ener,úkl.</t>
  </si>
  <si>
    <t>náj. hřiště jednorázově</t>
  </si>
  <si>
    <t xml:space="preserve">úklid, </t>
  </si>
  <si>
    <t>hřiště</t>
  </si>
  <si>
    <t>sport</t>
  </si>
  <si>
    <t>2007-2013</t>
  </si>
  <si>
    <t>Modernizace výuky odborných předmětů v oblasti ICT a elektrotechniky</t>
  </si>
  <si>
    <t>321</t>
  </si>
  <si>
    <t>splatné ve 12/2013, uhrazeny v 1/2014</t>
  </si>
  <si>
    <t>324</t>
  </si>
  <si>
    <t>331</t>
  </si>
  <si>
    <t>336</t>
  </si>
  <si>
    <t>341</t>
  </si>
  <si>
    <t>342</t>
  </si>
  <si>
    <t>343</t>
  </si>
  <si>
    <t>344</t>
  </si>
  <si>
    <t>374</t>
  </si>
  <si>
    <t>383</t>
  </si>
  <si>
    <t>dodavatelé</t>
  </si>
  <si>
    <t>na stravné, internet, plavání od žáků</t>
  </si>
  <si>
    <t>mzdy za 12/2013</t>
  </si>
  <si>
    <t>odvody z mezd za 12/2013</t>
  </si>
  <si>
    <t>doplatek daně z příjmu za 2013</t>
  </si>
  <si>
    <t>daň z mezd za 12/2013</t>
  </si>
  <si>
    <t>odvod DPH za 4.čtvrtletí 2013</t>
  </si>
  <si>
    <t>poplatek městu za lůžka do 12/2013</t>
  </si>
  <si>
    <t>vratka účelové dot. 33034</t>
  </si>
  <si>
    <t>výdaj 1-5/14 kurz autoškoly ž.</t>
  </si>
  <si>
    <t>389</t>
  </si>
  <si>
    <t>dohady spotřeb energií k 12/2013</t>
  </si>
  <si>
    <t>378</t>
  </si>
  <si>
    <t>ostatní odvody z mezd zam. 12/2013</t>
  </si>
  <si>
    <t>472</t>
  </si>
  <si>
    <t>Mgr. Miroslav Trefil, ředitel školy</t>
  </si>
  <si>
    <t>IČ:00 843474</t>
  </si>
  <si>
    <t>Centra přírodovědného a technického vzdělávání pro moderní výuku žáků středních a základních škol ve Zlínském kraji</t>
  </si>
  <si>
    <t>Název projektu: Centra přírodovědného a technického vzdělávání pro moderní výuku žáků středních a základních škol ve Zlínském kraji reg.č CZ.1.07/1.1.00/440010. SŠIEŘ je partnerem v  projektu Zlínského kraje s finanční spoluúčastí ve výši 3 870 948,70 Kč, z toho investiční prostředky činí 364 000,- Kč.   V rámci projektu bude realizována modernizace učeben stavebními úpravami a nákupem vybavení,  a to do učebny elektrotechniky, učebny povrchové montáře SMT a bezkontaktního pájení, elektrolaboratoře a zámečnické dílny. Bude pořízen spotřební materiál pro sdílenou výuku žáků z 5 partnerských základních škol, pro volnočasové kroužky žáků ZŠ a SŠ. Budou vyškoleni pedagogové pro práci s moderní měřící a regulační technikou a  seznámeni s programováním robotů.</t>
  </si>
  <si>
    <t>Čerpání v r. 2013 vč. ČRIT</t>
  </si>
  <si>
    <t>Výroba elektřiny (sluneční energie - fotovoltaika - ze stř.09)</t>
  </si>
  <si>
    <t xml:space="preserve">TJ Rožnov p.R.  </t>
  </si>
  <si>
    <t>tělocvična</t>
  </si>
  <si>
    <t>sport.aktivity</t>
  </si>
  <si>
    <t>770,25 h</t>
  </si>
  <si>
    <t>TJ Rožnov p.R.</t>
  </si>
  <si>
    <t>sport klub</t>
  </si>
  <si>
    <t>nebyt.proSH</t>
  </si>
  <si>
    <t>posilovna</t>
  </si>
  <si>
    <t>ZŠ Pod Skalkou RpR</t>
  </si>
  <si>
    <t>120 h</t>
  </si>
  <si>
    <t>Komise futsalu Vsetín</t>
  </si>
  <si>
    <t>125 h</t>
  </si>
  <si>
    <t xml:space="preserve">Zeman </t>
  </si>
  <si>
    <t>27,5 h</t>
  </si>
  <si>
    <t>1. FBK Rožnov</t>
  </si>
  <si>
    <t>418 h</t>
  </si>
  <si>
    <t xml:space="preserve">sport. Klub </t>
  </si>
  <si>
    <t>Fotbalový club FC</t>
  </si>
  <si>
    <t>25 h</t>
  </si>
  <si>
    <t>Kouzelní medvídci</t>
  </si>
  <si>
    <t>40 h</t>
  </si>
  <si>
    <t>nájem hala  jednorázově</t>
  </si>
  <si>
    <t>49 h</t>
  </si>
  <si>
    <t>prázdniny</t>
  </si>
  <si>
    <t>přijaté zálohy na transfery - projekty OPVK</t>
  </si>
  <si>
    <t xml:space="preserve">KÚZK Zlín, pověřený </t>
  </si>
  <si>
    <t>Vodafone Czech Republic</t>
  </si>
  <si>
    <t>prov. nákl.</t>
  </si>
  <si>
    <t>místnost 336</t>
  </si>
  <si>
    <t>umístění</t>
  </si>
  <si>
    <t>fa  za Q</t>
  </si>
  <si>
    <t>správce SŠIEŘ RpR</t>
  </si>
  <si>
    <t>část střechy</t>
  </si>
  <si>
    <t>ant. systém</t>
  </si>
  <si>
    <t>Ing. Anna Zejdová</t>
  </si>
  <si>
    <t>bez obsahové náplně</t>
  </si>
  <si>
    <t xml:space="preserve">sportovní kluby </t>
  </si>
  <si>
    <t>úklid,údrž</t>
  </si>
  <si>
    <t>KÚ, kancelář ředitele</t>
  </si>
  <si>
    <t>kontrola realizace projektu Modernizace výuky, procedurální, obsahová a finanční stránka projektu č. CZ.01.07/1.1.38/01.0026</t>
  </si>
  <si>
    <t>prošetření nesrovnalosti - mylná platba zjištěná školou při realizaci projektu Modernizace výuky</t>
  </si>
  <si>
    <t>neoprávněné čerpání ve výši 2000,-Kč</t>
  </si>
  <si>
    <t>odvod 2000,- Kč, prominuto 1800,-</t>
  </si>
  <si>
    <t>17.-22.4.2013</t>
  </si>
  <si>
    <t>ČŠI  Zlín</t>
  </si>
  <si>
    <t>VZP Vsetín</t>
  </si>
  <si>
    <t>KHS Zlín</t>
  </si>
  <si>
    <t>bez závad</t>
  </si>
  <si>
    <t>mylná platba z projektového účtu - soc. pojištění z mezd dne 20.11.2012, vráceno školou z provozního na projektový účet 21.12.2012</t>
  </si>
  <si>
    <t>kontrola odstraňování zjištěných nedostatků na DM</t>
  </si>
  <si>
    <t>kontrola plateb pojistného a dodržování povinností plátce</t>
  </si>
  <si>
    <t>dodržování hygienických požadavků na prostory a provoz DM</t>
  </si>
  <si>
    <t>bez závad, neodstatky odstraňování v souladu s harmonogramem</t>
  </si>
  <si>
    <t>Modernizace výuky s podporou ICT</t>
  </si>
  <si>
    <t xml:space="preserve">Realizace projektu spočívá ve vytvoření  výukových materiálů pro vybrané tematické oblasti vyhovující výuce na škole a jejich praktické ověření s podporou digitální technologie.  Každá tématická oblast obsahuje 20 výukových materiálů tzv. DUMů. V rámci projektu je stanoveno  45 oblastí = sad.                                               Schválená dotace ve výši  2 212 110,- Kč. 
Do projektu je zapojeno 21 pedagogických pracovníků a 3 členný realizační tým. 
</t>
  </si>
  <si>
    <t>Odvětví :  školství</t>
  </si>
  <si>
    <t>Název organizace:   Střední škola informatiky, elektrotechniky a řemesel Rožnov pod Radhoštěm</t>
  </si>
  <si>
    <t>Datum:   26.2.2014</t>
  </si>
  <si>
    <t>Vyhotovil:  Ing. Anna Zejdová</t>
  </si>
  <si>
    <t>Odvětví:  školství</t>
  </si>
  <si>
    <t xml:space="preserve">Název organizace:   Střední škola informatiky, elektrotechniky a řemesel Rožnov p.R. </t>
  </si>
  <si>
    <t>IČ:  00843474</t>
  </si>
  <si>
    <t>opravy soc.zařízení, montáž výlevek  DM I</t>
  </si>
  <si>
    <t xml:space="preserve">běžná údržba a oprava školy </t>
  </si>
  <si>
    <t xml:space="preserve">malování </t>
  </si>
  <si>
    <t>běžná údržba a oprava  SH,   podíl DČ</t>
  </si>
  <si>
    <t xml:space="preserve">běžná údržba Šj </t>
  </si>
  <si>
    <t>běžná údržba budov PV a TV a DM 1(podíl DČ)</t>
  </si>
  <si>
    <t>běžná údržba DM - podíl DČ (Zemědělská ), malování</t>
  </si>
  <si>
    <t>výměna stoupaček  v hl. budově školy Školní 1610</t>
  </si>
  <si>
    <t>opravy zařízení vč. uč. pomůcek  stř. 01</t>
  </si>
  <si>
    <t>oprava kuchyňských zařízení stř. 03</t>
  </si>
  <si>
    <t>opravy zařízení vč. uč. pomůcek stř. 30</t>
  </si>
  <si>
    <t>oprava elektroinstalace, praxe m.č. 309-projekt CV</t>
  </si>
  <si>
    <t>elektromontážní práce - projekt OPVK- šablony</t>
  </si>
  <si>
    <t xml:space="preserve">oprava hasících přístrojů </t>
  </si>
  <si>
    <t>oprava venkovního schodiště k hlavní budově</t>
  </si>
  <si>
    <t xml:space="preserve">oprava plochy před vchodem do budovy </t>
  </si>
  <si>
    <t xml:space="preserve">oprava učebny č. 233,235 </t>
  </si>
  <si>
    <t xml:space="preserve">oprava odpadního potrubí v hlavní budově </t>
  </si>
  <si>
    <t>oprava PVC v budově teorie</t>
  </si>
  <si>
    <t>oprava PVC na domově mládeže I</t>
  </si>
  <si>
    <t>oprava vstupních dveří DM1</t>
  </si>
  <si>
    <t xml:space="preserve">oprava střešní krytiny na hlavní budově </t>
  </si>
  <si>
    <t>oprava služebního auta  Octavie</t>
  </si>
  <si>
    <t>oprava služebního auta  Felicie</t>
  </si>
  <si>
    <t>Datum:  26.2.2014</t>
  </si>
  <si>
    <t xml:space="preserve">Schválil:   Mgr. Miroslav Trefil </t>
  </si>
  <si>
    <t>IČ:00843474</t>
  </si>
  <si>
    <t>BEZ OBSAHÉ NÁPLNĚ</t>
  </si>
  <si>
    <t xml:space="preserve">Zavedení moderních poznatků do výuky spolu se znalostí technických reálií cizích jazyků, vytvoření výukových modulů a pořízení potřebného technického vybavení. Termín realizace: 1.3.2012 - 31.7.2014, Klíčové aktivity: 1. Vyškolení pedagogů, 2. Tvorba výukových modulů, 3. Pilotní ověření výuky.  Technické vybavení:  16 ks PC,  30 ks výukových kitů, 3 ks měřících přístrojů - (investiční prostředky čerpány ve výši 544 069,74 v r. 2013)                                                               </t>
  </si>
  <si>
    <t>hodnocení podmínek, průběhu a výsledků vzdělávání za poslední 3 roky, dodržování vybraných ustanovení školského zákona, využití finančních prostředků k zajištění činností střední školy</t>
  </si>
  <si>
    <t>nedostatečné malování, poškozené podlahoviny, chybí úklidová komora, chybí výlevka na každém patře, četnost výměny lůžkovin 1x3 týdny, nedostatky odstraňovány v souladu s harmonogramem,</t>
  </si>
  <si>
    <t>To be ready for Europe</t>
  </si>
  <si>
    <t xml:space="preserve">Poskytovatel: NAEP Praha  Realizace projektu probíhala v období 10/2012 - 8/2013. Žáci před výjezdem do zahraničí  absolvovali jazykovou, kulturní a odbornou přípravu. Odborná stáž ve firmách v polském Šremu pro 18 žáků se 2 pedagogy jako doprovod proběhla ve dnech 15. - 29.5.2013. V době konání stáže proběhla monitorovací návštěva pedagoga školy v místě realizace. CÍle projektu byly splněny a byla navázána spolupráce se střední školou ve Šremu, která bude pokračovat. Závěrečná zpráva byla předložena v 10/2013. NAEP schválila finanční vyúčtování akce a zaslala doplatek v 1/2014. </t>
  </si>
  <si>
    <t>Kontrolovala:          Bc. Jana Majerovová</t>
  </si>
  <si>
    <t>Kontrolovala:        Bc. Jana Majerovová</t>
  </si>
  <si>
    <t>Vyhotovil:               Bc. Jana Majerovová</t>
  </si>
  <si>
    <r>
      <t xml:space="preserve">Kontroloval:     </t>
    </r>
    <r>
      <rPr>
        <sz val="10"/>
        <rFont val="Arial"/>
        <family val="2"/>
        <charset val="238"/>
      </rPr>
      <t>Bc. Jana Majerovová</t>
    </r>
  </si>
  <si>
    <t>Kontroloval:             Bc.Jana Majerovová</t>
  </si>
  <si>
    <t>Vyhotovil:                          Bc. Jana Majerovová</t>
  </si>
  <si>
    <t>Datum:                                 25.2.2014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</si>
</sst>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0"/>
  </numFmts>
  <fonts count="9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i/>
      <sz val="9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4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indexed="6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6"/>
      <color theme="1"/>
      <name val="Calibri"/>
      <family val="2"/>
      <charset val="238"/>
      <scheme val="minor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trike/>
      <sz val="10"/>
      <color indexed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color indexed="10"/>
      <name val="Arial CE"/>
      <family val="2"/>
      <charset val="238"/>
    </font>
    <font>
      <u/>
      <sz val="10"/>
      <color theme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8"/>
      <name val="Calibri"/>
      <family val="2"/>
      <charset val="238"/>
    </font>
    <font>
      <u/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i/>
      <sz val="6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u/>
      <sz val="11"/>
      <color theme="10"/>
      <name val="Arial CE"/>
      <charset val="238"/>
    </font>
    <font>
      <sz val="8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sz val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23"/>
      </bottom>
      <diagonal/>
    </border>
    <border>
      <left style="thick">
        <color indexed="64"/>
      </left>
      <right style="thin">
        <color indexed="64"/>
      </right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23"/>
      </bottom>
      <diagonal/>
    </border>
    <border>
      <left style="thin">
        <color indexed="64"/>
      </left>
      <right style="thick">
        <color indexed="64"/>
      </right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7">
    <xf numFmtId="0" fontId="0" fillId="0" borderId="0"/>
    <xf numFmtId="0" fontId="10" fillId="0" borderId="0"/>
    <xf numFmtId="0" fontId="11" fillId="0" borderId="0"/>
    <xf numFmtId="0" fontId="15" fillId="0" borderId="0"/>
    <xf numFmtId="0" fontId="6" fillId="0" borderId="0"/>
    <xf numFmtId="0" fontId="15" fillId="0" borderId="0"/>
    <xf numFmtId="0" fontId="6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</cellStyleXfs>
  <cellXfs count="1622">
    <xf numFmtId="0" fontId="0" fillId="0" borderId="0" xfId="0"/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4" fontId="20" fillId="0" borderId="6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7" xfId="0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0" fontId="22" fillId="0" borderId="9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3" fontId="19" fillId="0" borderId="8" xfId="0" applyNumberFormat="1" applyFont="1" applyBorder="1" applyAlignment="1">
      <alignment vertical="center" wrapText="1"/>
    </xf>
    <xf numFmtId="3" fontId="18" fillId="0" borderId="8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 wrapText="1"/>
    </xf>
    <xf numFmtId="3" fontId="21" fillId="0" borderId="14" xfId="0" applyNumberFormat="1" applyFont="1" applyBorder="1" applyAlignment="1">
      <alignment horizontal="right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2" fillId="0" borderId="9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4" fontId="18" fillId="0" borderId="17" xfId="0" applyNumberFormat="1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left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right" vertical="center"/>
    </xf>
    <xf numFmtId="4" fontId="16" fillId="0" borderId="21" xfId="0" applyNumberFormat="1" applyFont="1" applyBorder="1" applyAlignment="1">
      <alignment horizontal="right"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" fontId="21" fillId="0" borderId="22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3" fontId="21" fillId="0" borderId="14" xfId="0" applyNumberFormat="1" applyFont="1" applyBorder="1" applyAlignment="1">
      <alignment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vertical="center"/>
    </xf>
    <xf numFmtId="0" fontId="22" fillId="0" borderId="7" xfId="0" applyFont="1" applyBorder="1" applyAlignment="1">
      <alignment horizontal="left" vertical="center" wrapText="1"/>
    </xf>
    <xf numFmtId="3" fontId="19" fillId="0" borderId="8" xfId="0" applyNumberFormat="1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3" fontId="21" fillId="0" borderId="23" xfId="0" applyNumberFormat="1" applyFont="1" applyBorder="1" applyAlignment="1">
      <alignment horizontal="right" vertical="center"/>
    </xf>
    <xf numFmtId="0" fontId="19" fillId="0" borderId="25" xfId="0" applyFont="1" applyBorder="1" applyAlignment="1">
      <alignment horizontal="lef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right" vertical="center"/>
    </xf>
    <xf numFmtId="0" fontId="19" fillId="0" borderId="28" xfId="0" applyFont="1" applyBorder="1" applyAlignment="1">
      <alignment horizontal="left" vertical="center" wrapText="1"/>
    </xf>
    <xf numFmtId="3" fontId="19" fillId="0" borderId="29" xfId="0" applyNumberFormat="1" applyFont="1" applyBorder="1" applyAlignment="1">
      <alignment horizontal="right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horizontal="right" vertical="center"/>
    </xf>
    <xf numFmtId="4" fontId="21" fillId="0" borderId="22" xfId="0" applyNumberFormat="1" applyFont="1" applyBorder="1" applyAlignment="1">
      <alignment horizontal="right" vertical="center" wrapText="1"/>
    </xf>
    <xf numFmtId="0" fontId="19" fillId="0" borderId="31" xfId="0" applyFont="1" applyBorder="1" applyAlignment="1">
      <alignment horizontal="left" vertical="center" wrapText="1"/>
    </xf>
    <xf numFmtId="3" fontId="19" fillId="0" borderId="32" xfId="0" applyNumberFormat="1" applyFont="1" applyBorder="1" applyAlignment="1">
      <alignment horizontal="right" vertical="center" wrapText="1"/>
    </xf>
    <xf numFmtId="4" fontId="19" fillId="0" borderId="32" xfId="0" applyNumberFormat="1" applyFont="1" applyBorder="1" applyAlignment="1">
      <alignment horizontal="right" vertical="center" wrapText="1"/>
    </xf>
    <xf numFmtId="4" fontId="19" fillId="0" borderId="33" xfId="0" applyNumberFormat="1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center" wrapText="1"/>
    </xf>
    <xf numFmtId="3" fontId="19" fillId="0" borderId="35" xfId="0" applyNumberFormat="1" applyFont="1" applyBorder="1" applyAlignment="1">
      <alignment horizontal="right" vertical="center" wrapText="1"/>
    </xf>
    <xf numFmtId="4" fontId="19" fillId="0" borderId="35" xfId="0" applyNumberFormat="1" applyFont="1" applyBorder="1" applyAlignment="1">
      <alignment horizontal="right" vertical="center" wrapText="1"/>
    </xf>
    <xf numFmtId="4" fontId="19" fillId="0" borderId="3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2" applyFont="1" applyAlignment="1">
      <alignment vertical="center"/>
    </xf>
    <xf numFmtId="4" fontId="18" fillId="0" borderId="19" xfId="0" applyNumberFormat="1" applyFont="1" applyBorder="1" applyAlignment="1">
      <alignment horizontal="right" vertical="center" wrapText="1"/>
    </xf>
    <xf numFmtId="4" fontId="19" fillId="0" borderId="19" xfId="0" applyNumberFormat="1" applyFont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5" xfId="0" applyNumberFormat="1" applyFont="1" applyBorder="1" applyAlignment="1">
      <alignment vertical="center"/>
    </xf>
    <xf numFmtId="4" fontId="19" fillId="0" borderId="8" xfId="0" applyNumberFormat="1" applyFont="1" applyBorder="1" applyAlignment="1">
      <alignment vertical="center" wrapText="1"/>
    </xf>
    <xf numFmtId="4" fontId="19" fillId="0" borderId="27" xfId="0" applyNumberFormat="1" applyFont="1" applyBorder="1" applyAlignment="1">
      <alignment vertical="center"/>
    </xf>
    <xf numFmtId="4" fontId="19" fillId="0" borderId="12" xfId="0" applyNumberFormat="1" applyFont="1" applyBorder="1" applyAlignment="1">
      <alignment horizontal="right" vertical="center" wrapText="1"/>
    </xf>
    <xf numFmtId="4" fontId="19" fillId="0" borderId="37" xfId="0" applyNumberFormat="1" applyFont="1" applyBorder="1" applyAlignment="1">
      <alignment horizontal="right" vertical="center"/>
    </xf>
    <xf numFmtId="4" fontId="19" fillId="0" borderId="38" xfId="0" applyNumberFormat="1" applyFont="1" applyBorder="1" applyAlignment="1">
      <alignment horizontal="right" vertical="center"/>
    </xf>
    <xf numFmtId="4" fontId="19" fillId="0" borderId="39" xfId="0" applyNumberFormat="1" applyFont="1" applyBorder="1" applyAlignment="1">
      <alignment horizontal="right" vertical="center"/>
    </xf>
    <xf numFmtId="4" fontId="21" fillId="0" borderId="23" xfId="0" applyNumberFormat="1" applyFont="1" applyBorder="1" applyAlignment="1">
      <alignment horizontal="right" vertical="center" wrapText="1"/>
    </xf>
    <xf numFmtId="4" fontId="21" fillId="0" borderId="40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0" fontId="33" fillId="0" borderId="0" xfId="0" applyFont="1" applyFill="1"/>
    <xf numFmtId="0" fontId="34" fillId="0" borderId="0" xfId="0" applyFont="1"/>
    <xf numFmtId="0" fontId="33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Fill="1" applyAlignment="1">
      <alignment horizontal="left"/>
    </xf>
    <xf numFmtId="0" fontId="34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4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4" fontId="33" fillId="0" borderId="32" xfId="0" applyNumberFormat="1" applyFont="1" applyBorder="1" applyProtection="1">
      <protection locked="0"/>
    </xf>
    <xf numFmtId="4" fontId="33" fillId="0" borderId="45" xfId="0" applyNumberFormat="1" applyFont="1" applyBorder="1"/>
    <xf numFmtId="4" fontId="33" fillId="0" borderId="8" xfId="0" applyNumberFormat="1" applyFont="1" applyBorder="1" applyProtection="1">
      <protection locked="0"/>
    </xf>
    <xf numFmtId="4" fontId="33" fillId="0" borderId="47" xfId="0" applyNumberFormat="1" applyFont="1" applyBorder="1"/>
    <xf numFmtId="0" fontId="33" fillId="0" borderId="48" xfId="0" applyFont="1" applyBorder="1" applyProtection="1">
      <protection locked="0"/>
    </xf>
    <xf numFmtId="4" fontId="33" fillId="0" borderId="29" xfId="0" applyNumberFormat="1" applyFont="1" applyBorder="1" applyProtection="1">
      <protection locked="0"/>
    </xf>
    <xf numFmtId="0" fontId="34" fillId="0" borderId="42" xfId="0" applyFont="1" applyBorder="1"/>
    <xf numFmtId="4" fontId="34" fillId="0" borderId="21" xfId="0" applyNumberFormat="1" applyFont="1" applyBorder="1"/>
    <xf numFmtId="4" fontId="34" fillId="0" borderId="43" xfId="0" applyNumberFormat="1" applyFont="1" applyBorder="1"/>
    <xf numFmtId="0" fontId="33" fillId="0" borderId="0" xfId="0" applyFont="1" applyBorder="1"/>
    <xf numFmtId="0" fontId="34" fillId="0" borderId="0" xfId="0" applyFont="1" applyAlignment="1">
      <alignment horizontal="center"/>
    </xf>
    <xf numFmtId="0" fontId="34" fillId="0" borderId="0" xfId="0" applyFont="1" applyFill="1" applyAlignment="1"/>
    <xf numFmtId="0" fontId="33" fillId="0" borderId="0" xfId="0" applyFont="1" applyFill="1" applyAlignment="1"/>
    <xf numFmtId="0" fontId="35" fillId="0" borderId="0" xfId="2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2" applyFont="1" applyAlignment="1">
      <alignment horizontal="right" vertical="center"/>
    </xf>
    <xf numFmtId="0" fontId="34" fillId="0" borderId="0" xfId="2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2" applyFont="1" applyAlignment="1">
      <alignment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horizontal="right" vertical="center"/>
    </xf>
    <xf numFmtId="0" fontId="33" fillId="0" borderId="72" xfId="2" applyFont="1" applyBorder="1" applyAlignment="1">
      <alignment vertical="center"/>
    </xf>
    <xf numFmtId="0" fontId="34" fillId="0" borderId="2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34" fillId="0" borderId="73" xfId="2" applyFont="1" applyBorder="1" applyAlignment="1">
      <alignment horizontal="center" vertical="center"/>
    </xf>
    <xf numFmtId="4" fontId="33" fillId="0" borderId="61" xfId="2" applyNumberFormat="1" applyFont="1" applyBorder="1" applyAlignment="1" applyProtection="1">
      <alignment vertical="center"/>
      <protection locked="0"/>
    </xf>
    <xf numFmtId="4" fontId="33" fillId="0" borderId="74" xfId="2" applyNumberFormat="1" applyFont="1" applyBorder="1" applyAlignment="1" applyProtection="1">
      <alignment vertical="center"/>
      <protection locked="0"/>
    </xf>
    <xf numFmtId="4" fontId="33" fillId="0" borderId="75" xfId="2" applyNumberFormat="1" applyFont="1" applyBorder="1" applyAlignment="1">
      <alignment vertical="center"/>
    </xf>
    <xf numFmtId="0" fontId="34" fillId="0" borderId="76" xfId="2" applyFont="1" applyBorder="1" applyAlignment="1">
      <alignment horizontal="center" vertical="center"/>
    </xf>
    <xf numFmtId="4" fontId="33" fillId="0" borderId="77" xfId="2" applyNumberFormat="1" applyFont="1" applyBorder="1" applyAlignment="1" applyProtection="1">
      <alignment vertical="center"/>
      <protection locked="0"/>
    </xf>
    <xf numFmtId="4" fontId="33" fillId="0" borderId="78" xfId="2" applyNumberFormat="1" applyFont="1" applyBorder="1" applyAlignment="1" applyProtection="1">
      <alignment vertical="center"/>
      <protection locked="0"/>
    </xf>
    <xf numFmtId="4" fontId="33" fillId="0" borderId="79" xfId="2" applyNumberFormat="1" applyFont="1" applyBorder="1" applyAlignment="1">
      <alignment vertical="center"/>
    </xf>
    <xf numFmtId="0" fontId="34" fillId="0" borderId="7" xfId="2" applyFont="1" applyBorder="1" applyAlignment="1">
      <alignment horizontal="center" vertical="center"/>
    </xf>
    <xf numFmtId="4" fontId="33" fillId="0" borderId="8" xfId="2" applyNumberFormat="1" applyFont="1" applyBorder="1" applyAlignment="1" applyProtection="1">
      <alignment vertical="center"/>
      <protection locked="0"/>
    </xf>
    <xf numFmtId="4" fontId="33" fillId="0" borderId="80" xfId="2" applyNumberFormat="1" applyFont="1" applyBorder="1" applyAlignment="1" applyProtection="1">
      <alignment vertical="center"/>
      <protection locked="0"/>
    </xf>
    <xf numFmtId="4" fontId="33" fillId="0" borderId="81" xfId="2" applyNumberFormat="1" applyFont="1" applyBorder="1" applyAlignment="1">
      <alignment vertical="center"/>
    </xf>
    <xf numFmtId="0" fontId="34" fillId="0" borderId="34" xfId="2" applyFont="1" applyBorder="1" applyAlignment="1">
      <alignment horizontal="center" vertical="center"/>
    </xf>
    <xf numFmtId="4" fontId="33" fillId="0" borderId="35" xfId="2" applyNumberFormat="1" applyFont="1" applyBorder="1" applyAlignment="1" applyProtection="1">
      <alignment vertical="center"/>
      <protection locked="0"/>
    </xf>
    <xf numFmtId="4" fontId="33" fillId="0" borderId="82" xfId="2" applyNumberFormat="1" applyFont="1" applyBorder="1" applyAlignment="1" applyProtection="1">
      <alignment vertical="center"/>
      <protection locked="0"/>
    </xf>
    <xf numFmtId="4" fontId="33" fillId="0" borderId="83" xfId="2" applyNumberFormat="1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49" fontId="33" fillId="0" borderId="0" xfId="2" applyNumberFormat="1" applyFont="1" applyBorder="1" applyAlignment="1">
      <alignment vertical="center"/>
    </xf>
    <xf numFmtId="0" fontId="33" fillId="0" borderId="85" xfId="2" applyFont="1" applyBorder="1" applyAlignment="1">
      <alignment vertical="center"/>
    </xf>
    <xf numFmtId="0" fontId="33" fillId="0" borderId="86" xfId="2" applyFont="1" applyBorder="1" applyAlignment="1">
      <alignment vertical="center"/>
    </xf>
    <xf numFmtId="0" fontId="33" fillId="0" borderId="60" xfId="2" applyFont="1" applyBorder="1" applyAlignment="1">
      <alignment vertical="center"/>
    </xf>
    <xf numFmtId="0" fontId="33" fillId="0" borderId="88" xfId="2" applyFont="1" applyBorder="1" applyAlignment="1">
      <alignment vertical="center"/>
    </xf>
    <xf numFmtId="4" fontId="33" fillId="0" borderId="0" xfId="2" applyNumberFormat="1" applyFont="1" applyBorder="1" applyAlignment="1" applyProtection="1">
      <alignment horizontal="center" vertical="center"/>
      <protection locked="0"/>
    </xf>
    <xf numFmtId="4" fontId="33" fillId="0" borderId="0" xfId="0" applyNumberFormat="1" applyFont="1" applyBorder="1" applyAlignment="1">
      <alignment horizontal="center" vertical="center"/>
    </xf>
    <xf numFmtId="0" fontId="34" fillId="3" borderId="92" xfId="0" applyFont="1" applyFill="1" applyBorder="1" applyAlignment="1">
      <alignment vertical="center"/>
    </xf>
    <xf numFmtId="0" fontId="34" fillId="3" borderId="93" xfId="0" applyFont="1" applyFill="1" applyBorder="1" applyAlignment="1">
      <alignment vertical="center"/>
    </xf>
    <xf numFmtId="4" fontId="34" fillId="3" borderId="94" xfId="0" applyNumberFormat="1" applyFont="1" applyFill="1" applyBorder="1" applyAlignment="1">
      <alignment vertical="center"/>
    </xf>
    <xf numFmtId="2" fontId="33" fillId="0" borderId="95" xfId="0" applyNumberFormat="1" applyFont="1" applyBorder="1" applyAlignment="1">
      <alignment vertical="center"/>
    </xf>
    <xf numFmtId="4" fontId="33" fillId="0" borderId="95" xfId="0" applyNumberFormat="1" applyFont="1" applyBorder="1" applyAlignment="1">
      <alignment vertical="center"/>
    </xf>
    <xf numFmtId="0" fontId="34" fillId="4" borderId="87" xfId="0" applyFont="1" applyFill="1" applyBorder="1" applyAlignment="1">
      <alignment vertical="center"/>
    </xf>
    <xf numFmtId="0" fontId="34" fillId="4" borderId="60" xfId="0" applyFont="1" applyFill="1" applyBorder="1" applyAlignment="1">
      <alignment vertical="center"/>
    </xf>
    <xf numFmtId="4" fontId="34" fillId="4" borderId="95" xfId="0" applyNumberFormat="1" applyFont="1" applyFill="1" applyBorder="1" applyAlignment="1">
      <alignment vertical="center"/>
    </xf>
    <xf numFmtId="0" fontId="34" fillId="3" borderId="90" xfId="0" applyFont="1" applyFill="1" applyBorder="1" applyAlignment="1">
      <alignment vertical="center"/>
    </xf>
    <xf numFmtId="0" fontId="34" fillId="3" borderId="91" xfId="0" applyFont="1" applyFill="1" applyBorder="1" applyAlignment="1">
      <alignment vertical="center"/>
    </xf>
    <xf numFmtId="4" fontId="34" fillId="3" borderId="36" xfId="0" applyNumberFormat="1" applyFont="1" applyFill="1" applyBorder="1" applyAlignment="1">
      <alignment horizontal="right" vertical="center"/>
    </xf>
    <xf numFmtId="0" fontId="36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37" fillId="0" borderId="0" xfId="2" applyFont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9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" fontId="33" fillId="0" borderId="8" xfId="0" applyNumberFormat="1" applyFont="1" applyBorder="1" applyAlignment="1">
      <alignment vertical="center"/>
    </xf>
    <xf numFmtId="4" fontId="33" fillId="0" borderId="80" xfId="0" applyNumberFormat="1" applyFont="1" applyBorder="1" applyAlignment="1">
      <alignment vertical="center"/>
    </xf>
    <xf numFmtId="49" fontId="33" fillId="0" borderId="80" xfId="0" applyNumberFormat="1" applyFont="1" applyBorder="1" applyAlignment="1">
      <alignment vertical="center" wrapText="1"/>
    </xf>
    <xf numFmtId="49" fontId="33" fillId="0" borderId="0" xfId="0" applyNumberFormat="1" applyFont="1" applyBorder="1" applyAlignment="1">
      <alignment vertical="center" wrapText="1"/>
    </xf>
    <xf numFmtId="4" fontId="33" fillId="0" borderId="8" xfId="0" applyNumberFormat="1" applyFont="1" applyBorder="1" applyAlignment="1">
      <alignment vertical="center" wrapText="1"/>
    </xf>
    <xf numFmtId="49" fontId="33" fillId="0" borderId="24" xfId="0" applyNumberFormat="1" applyFont="1" applyBorder="1" applyAlignment="1">
      <alignment vertical="center" wrapText="1"/>
    </xf>
    <xf numFmtId="49" fontId="35" fillId="0" borderId="98" xfId="0" applyNumberFormat="1" applyFont="1" applyBorder="1" applyAlignment="1">
      <alignment horizontal="center" vertical="center"/>
    </xf>
    <xf numFmtId="4" fontId="35" fillId="0" borderId="69" xfId="0" applyNumberFormat="1" applyFont="1" applyBorder="1" applyAlignment="1">
      <alignment vertical="center"/>
    </xf>
    <xf numFmtId="4" fontId="35" fillId="0" borderId="99" xfId="0" applyNumberFormat="1" applyFont="1" applyBorder="1" applyAlignment="1">
      <alignment vertical="center"/>
    </xf>
    <xf numFmtId="49" fontId="35" fillId="0" borderId="99" xfId="0" applyNumberFormat="1" applyFont="1" applyBorder="1" applyAlignment="1">
      <alignment horizontal="center" vertical="center" wrapText="1"/>
    </xf>
    <xf numFmtId="4" fontId="35" fillId="0" borderId="69" xfId="0" applyNumberFormat="1" applyFont="1" applyBorder="1" applyAlignment="1">
      <alignment vertical="center" wrapText="1"/>
    </xf>
    <xf numFmtId="49" fontId="35" fillId="0" borderId="100" xfId="0" applyNumberFormat="1" applyFont="1" applyBorder="1" applyAlignment="1">
      <alignment horizontal="center" vertical="center" wrapText="1"/>
    </xf>
    <xf numFmtId="4" fontId="33" fillId="0" borderId="80" xfId="0" applyNumberFormat="1" applyFont="1" applyBorder="1" applyAlignment="1">
      <alignment horizontal="center" vertical="center"/>
    </xf>
    <xf numFmtId="4" fontId="35" fillId="0" borderId="99" xfId="0" applyNumberFormat="1" applyFont="1" applyBorder="1" applyAlignment="1">
      <alignment horizontal="center" vertical="center"/>
    </xf>
    <xf numFmtId="49" fontId="35" fillId="0" borderId="68" xfId="0" applyNumberFormat="1" applyFont="1" applyBorder="1" applyAlignment="1">
      <alignment horizontal="center" vertical="center" wrapText="1"/>
    </xf>
    <xf numFmtId="49" fontId="34" fillId="0" borderId="34" xfId="0" applyNumberFormat="1" applyFont="1" applyBorder="1" applyAlignment="1">
      <alignment horizontal="center" vertical="center"/>
    </xf>
    <xf numFmtId="4" fontId="34" fillId="0" borderId="35" xfId="0" applyNumberFormat="1" applyFont="1" applyBorder="1" applyAlignment="1">
      <alignment vertical="center"/>
    </xf>
    <xf numFmtId="4" fontId="34" fillId="0" borderId="82" xfId="0" applyNumberFormat="1" applyFont="1" applyBorder="1" applyAlignment="1">
      <alignment vertical="center"/>
    </xf>
    <xf numFmtId="49" fontId="34" fillId="0" borderId="82" xfId="0" applyNumberFormat="1" applyFont="1" applyBorder="1" applyAlignment="1">
      <alignment horizontal="center" vertical="center" wrapText="1"/>
    </xf>
    <xf numFmtId="49" fontId="34" fillId="0" borderId="91" xfId="0" applyNumberFormat="1" applyFont="1" applyBorder="1" applyAlignment="1">
      <alignment horizontal="center" vertical="center" wrapText="1"/>
    </xf>
    <xf numFmtId="49" fontId="34" fillId="0" borderId="35" xfId="0" applyNumberFormat="1" applyFont="1" applyBorder="1" applyAlignment="1">
      <alignment horizontal="center" vertical="center" wrapText="1"/>
    </xf>
    <xf numFmtId="49" fontId="34" fillId="0" borderId="8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49" fontId="33" fillId="0" borderId="0" xfId="0" applyNumberFormat="1" applyFont="1" applyBorder="1" applyAlignment="1">
      <alignment wrapText="1"/>
    </xf>
    <xf numFmtId="0" fontId="34" fillId="0" borderId="88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49" fontId="33" fillId="0" borderId="31" xfId="0" applyNumberFormat="1" applyFont="1" applyBorder="1" applyAlignment="1">
      <alignment vertical="center"/>
    </xf>
    <xf numFmtId="4" fontId="33" fillId="0" borderId="32" xfId="0" applyNumberFormat="1" applyFont="1" applyBorder="1" applyAlignment="1">
      <alignment vertical="center"/>
    </xf>
    <xf numFmtId="4" fontId="33" fillId="0" borderId="101" xfId="0" applyNumberFormat="1" applyFont="1" applyBorder="1" applyAlignment="1">
      <alignment vertical="center"/>
    </xf>
    <xf numFmtId="4" fontId="33" fillId="0" borderId="102" xfId="0" applyNumberFormat="1" applyFont="1" applyBorder="1" applyAlignment="1">
      <alignment vertical="center"/>
    </xf>
    <xf numFmtId="49" fontId="33" fillId="0" borderId="7" xfId="0" applyNumberFormat="1" applyFont="1" applyBorder="1" applyAlignment="1">
      <alignment vertical="center"/>
    </xf>
    <xf numFmtId="4" fontId="33" fillId="0" borderId="103" xfId="0" applyNumberFormat="1" applyFont="1" applyBorder="1" applyAlignment="1">
      <alignment vertical="center"/>
    </xf>
    <xf numFmtId="49" fontId="34" fillId="0" borderId="104" xfId="0" applyNumberFormat="1" applyFont="1" applyBorder="1" applyAlignment="1">
      <alignment horizontal="center" vertical="center"/>
    </xf>
    <xf numFmtId="4" fontId="34" fillId="0" borderId="105" xfId="0" applyNumberFormat="1" applyFont="1" applyBorder="1" applyAlignment="1">
      <alignment vertical="center"/>
    </xf>
    <xf numFmtId="4" fontId="34" fillId="0" borderId="106" xfId="0" applyNumberFormat="1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10" xfId="0" applyNumberFormat="1" applyFont="1" applyBorder="1" applyAlignment="1">
      <alignment horizontal="center" vertical="center"/>
    </xf>
    <xf numFmtId="49" fontId="34" fillId="0" borderId="81" xfId="0" applyNumberFormat="1" applyFont="1" applyBorder="1" applyAlignment="1">
      <alignment vertical="center" wrapText="1"/>
    </xf>
    <xf numFmtId="49" fontId="33" fillId="0" borderId="81" xfId="0" applyNumberFormat="1" applyFont="1" applyBorder="1" applyAlignment="1">
      <alignment vertical="center" wrapText="1"/>
    </xf>
    <xf numFmtId="49" fontId="34" fillId="0" borderId="80" xfId="0" applyNumberFormat="1" applyFont="1" applyBorder="1" applyAlignment="1">
      <alignment vertical="center" wrapText="1"/>
    </xf>
    <xf numFmtId="4" fontId="35" fillId="0" borderId="68" xfId="0" applyNumberFormat="1" applyFont="1" applyBorder="1" applyAlignment="1">
      <alignment vertical="center"/>
    </xf>
    <xf numFmtId="4" fontId="35" fillId="0" borderId="69" xfId="0" applyNumberFormat="1" applyFont="1" applyBorder="1" applyAlignment="1">
      <alignment horizontal="center" vertical="center"/>
    </xf>
    <xf numFmtId="49" fontId="35" fillId="0" borderId="107" xfId="0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vertical="center"/>
    </xf>
    <xf numFmtId="49" fontId="33" fillId="0" borderId="96" xfId="0" applyNumberFormat="1" applyFont="1" applyBorder="1" applyAlignment="1">
      <alignment vertical="center" wrapText="1"/>
    </xf>
    <xf numFmtId="4" fontId="34" fillId="0" borderId="105" xfId="0" applyNumberFormat="1" applyFont="1" applyBorder="1" applyAlignment="1">
      <alignment horizontal="center" vertical="center"/>
    </xf>
    <xf numFmtId="49" fontId="34" fillId="0" borderId="106" xfId="0" applyNumberFormat="1" applyFont="1" applyBorder="1" applyAlignment="1">
      <alignment horizontal="center" vertical="center" wrapText="1"/>
    </xf>
    <xf numFmtId="49" fontId="34" fillId="0" borderId="108" xfId="0" applyNumberFormat="1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0" xfId="0" applyFont="1" applyBorder="1" applyProtection="1"/>
    <xf numFmtId="0" fontId="33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0" fontId="34" fillId="0" borderId="109" xfId="0" applyFont="1" applyBorder="1" applyAlignment="1" applyProtection="1">
      <alignment horizontal="center" vertical="center"/>
    </xf>
    <xf numFmtId="0" fontId="33" fillId="0" borderId="11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top" wrapText="1"/>
    </xf>
    <xf numFmtId="0" fontId="33" fillId="0" borderId="59" xfId="0" applyFont="1" applyBorder="1" applyAlignment="1" applyProtection="1">
      <alignment horizontal="left"/>
    </xf>
    <xf numFmtId="4" fontId="33" fillId="0" borderId="111" xfId="0" applyNumberFormat="1" applyFont="1" applyFill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center"/>
    </xf>
    <xf numFmtId="0" fontId="33" fillId="0" borderId="54" xfId="0" applyFont="1" applyBorder="1" applyAlignment="1" applyProtection="1">
      <alignment horizontal="left"/>
    </xf>
    <xf numFmtId="4" fontId="33" fillId="0" borderId="112" xfId="0" applyNumberFormat="1" applyFont="1" applyFill="1" applyBorder="1" applyAlignment="1" applyProtection="1">
      <alignment horizontal="right"/>
      <protection locked="0"/>
    </xf>
    <xf numFmtId="0" fontId="33" fillId="0" borderId="67" xfId="0" applyFont="1" applyBorder="1" applyAlignment="1" applyProtection="1">
      <alignment horizontal="left"/>
    </xf>
    <xf numFmtId="4" fontId="33" fillId="0" borderId="113" xfId="0" applyNumberFormat="1" applyFont="1" applyFill="1" applyBorder="1" applyProtection="1">
      <protection locked="0"/>
    </xf>
    <xf numFmtId="0" fontId="33" fillId="0" borderId="0" xfId="0" applyFont="1" applyFill="1" applyBorder="1" applyProtection="1"/>
    <xf numFmtId="0" fontId="33" fillId="0" borderId="109" xfId="0" applyFont="1" applyBorder="1" applyAlignment="1" applyProtection="1">
      <alignment horizontal="left"/>
    </xf>
    <xf numFmtId="4" fontId="33" fillId="0" borderId="110" xfId="0" applyNumberFormat="1" applyFont="1" applyFill="1" applyBorder="1" applyProtection="1"/>
    <xf numFmtId="4" fontId="33" fillId="0" borderId="110" xfId="0" applyNumberFormat="1" applyFont="1" applyFill="1" applyBorder="1" applyProtection="1">
      <protection locked="0"/>
    </xf>
    <xf numFmtId="4" fontId="33" fillId="0" borderId="114" xfId="0" applyNumberFormat="1" applyFont="1" applyFill="1" applyBorder="1" applyProtection="1"/>
    <xf numFmtId="0" fontId="33" fillId="0" borderId="54" xfId="0" applyFont="1" applyFill="1" applyBorder="1" applyAlignment="1" applyProtection="1">
      <alignment horizontal="left" wrapText="1"/>
    </xf>
    <xf numFmtId="4" fontId="33" fillId="0" borderId="112" xfId="0" applyNumberFormat="1" applyFont="1" applyFill="1" applyBorder="1" applyProtection="1">
      <protection locked="0"/>
    </xf>
    <xf numFmtId="0" fontId="33" fillId="0" borderId="51" xfId="0" applyFont="1" applyFill="1" applyBorder="1" applyAlignment="1" applyProtection="1">
      <alignment horizontal="left"/>
    </xf>
    <xf numFmtId="0" fontId="34" fillId="0" borderId="109" xfId="0" applyFont="1" applyFill="1" applyBorder="1" applyAlignment="1" applyProtection="1">
      <alignment horizontal="left" wrapText="1"/>
    </xf>
    <xf numFmtId="0" fontId="39" fillId="0" borderId="0" xfId="0" applyFont="1" applyFill="1" applyBorder="1" applyProtection="1"/>
    <xf numFmtId="0" fontId="33" fillId="0" borderId="110" xfId="0" applyFont="1" applyFill="1" applyBorder="1" applyAlignment="1" applyProtection="1">
      <alignment horizontal="center" vertical="center"/>
    </xf>
    <xf numFmtId="0" fontId="33" fillId="0" borderId="109" xfId="0" applyFont="1" applyBorder="1" applyProtection="1"/>
    <xf numFmtId="0" fontId="33" fillId="0" borderId="54" xfId="0" applyFont="1" applyBorder="1" applyProtection="1"/>
    <xf numFmtId="4" fontId="33" fillId="0" borderId="112" xfId="0" applyNumberFormat="1" applyFont="1" applyFill="1" applyBorder="1" applyProtection="1"/>
    <xf numFmtId="0" fontId="33" fillId="0" borderId="115" xfId="0" applyFont="1" applyBorder="1" applyProtection="1"/>
    <xf numFmtId="4" fontId="33" fillId="0" borderId="116" xfId="0" applyNumberFormat="1" applyFont="1" applyFill="1" applyBorder="1" applyProtection="1">
      <protection locked="0"/>
    </xf>
    <xf numFmtId="0" fontId="33" fillId="0" borderId="64" xfId="0" applyFont="1" applyBorder="1" applyProtection="1"/>
    <xf numFmtId="4" fontId="33" fillId="0" borderId="65" xfId="0" applyNumberFormat="1" applyFont="1" applyFill="1" applyBorder="1" applyProtection="1">
      <protection locked="0"/>
    </xf>
    <xf numFmtId="0" fontId="33" fillId="0" borderId="64" xfId="0" applyFont="1" applyBorder="1" applyAlignment="1" applyProtection="1">
      <alignment wrapText="1"/>
    </xf>
    <xf numFmtId="0" fontId="33" fillId="0" borderId="67" xfId="0" applyFont="1" applyBorder="1" applyProtection="1"/>
    <xf numFmtId="0" fontId="33" fillId="0" borderId="0" xfId="0" applyFont="1" applyFill="1" applyBorder="1" applyAlignment="1" applyProtection="1">
      <alignment horizontal="right"/>
    </xf>
    <xf numFmtId="0" fontId="33" fillId="0" borderId="109" xfId="0" applyFont="1" applyBorder="1" applyAlignment="1" applyProtection="1">
      <alignment horizontal="center" vertical="center"/>
    </xf>
    <xf numFmtId="0" fontId="33" fillId="0" borderId="109" xfId="0" applyFont="1" applyFill="1" applyBorder="1" applyAlignment="1" applyProtection="1">
      <alignment horizontal="center" vertical="center" wrapText="1"/>
    </xf>
    <xf numFmtId="0" fontId="33" fillId="0" borderId="109" xfId="0" applyFont="1" applyFill="1" applyBorder="1" applyAlignment="1" applyProtection="1">
      <alignment horizontal="center" vertical="top" wrapText="1"/>
    </xf>
    <xf numFmtId="0" fontId="33" fillId="0" borderId="109" xfId="0" applyFont="1" applyBorder="1" applyAlignment="1" applyProtection="1">
      <alignment horizontal="center"/>
    </xf>
    <xf numFmtId="0" fontId="33" fillId="0" borderId="109" xfId="0" applyFont="1" applyFill="1" applyBorder="1" applyAlignment="1" applyProtection="1">
      <alignment horizontal="center"/>
    </xf>
    <xf numFmtId="0" fontId="33" fillId="0" borderId="59" xfId="0" applyFont="1" applyBorder="1" applyProtection="1"/>
    <xf numFmtId="4" fontId="33" fillId="0" borderId="59" xfId="0" applyNumberFormat="1" applyFont="1" applyFill="1" applyBorder="1" applyProtection="1">
      <protection locked="0"/>
    </xf>
    <xf numFmtId="4" fontId="33" fillId="0" borderId="59" xfId="0" applyNumberFormat="1" applyFont="1" applyFill="1" applyBorder="1" applyProtection="1"/>
    <xf numFmtId="4" fontId="33" fillId="0" borderId="115" xfId="0" applyNumberFormat="1" applyFont="1" applyFill="1" applyBorder="1" applyProtection="1">
      <protection locked="0"/>
    </xf>
    <xf numFmtId="4" fontId="33" fillId="0" borderId="115" xfId="0" applyNumberFormat="1" applyFont="1" applyFill="1" applyBorder="1" applyAlignment="1" applyProtection="1">
      <alignment horizontal="center"/>
      <protection locked="0"/>
    </xf>
    <xf numFmtId="4" fontId="33" fillId="0" borderId="64" xfId="0" applyNumberFormat="1" applyFont="1" applyFill="1" applyBorder="1" applyProtection="1"/>
    <xf numFmtId="4" fontId="33" fillId="0" borderId="64" xfId="0" applyNumberFormat="1" applyFont="1" applyFill="1" applyBorder="1" applyProtection="1">
      <protection locked="0"/>
    </xf>
    <xf numFmtId="4" fontId="33" fillId="0" borderId="64" xfId="0" applyNumberFormat="1" applyFont="1" applyFill="1" applyBorder="1" applyAlignment="1" applyProtection="1">
      <alignment horizontal="center"/>
    </xf>
    <xf numFmtId="4" fontId="33" fillId="0" borderId="67" xfId="0" applyNumberFormat="1" applyFont="1" applyFill="1" applyBorder="1" applyProtection="1">
      <protection locked="0"/>
    </xf>
    <xf numFmtId="4" fontId="33" fillId="0" borderId="67" xfId="0" applyNumberFormat="1" applyFont="1" applyFill="1" applyBorder="1" applyAlignment="1" applyProtection="1">
      <alignment horizontal="center"/>
    </xf>
    <xf numFmtId="4" fontId="33" fillId="0" borderId="67" xfId="0" applyNumberFormat="1" applyFont="1" applyFill="1" applyBorder="1" applyProtection="1"/>
    <xf numFmtId="0" fontId="33" fillId="0" borderId="51" xfId="0" applyFont="1" applyBorder="1" applyProtection="1"/>
    <xf numFmtId="4" fontId="33" fillId="0" borderId="51" xfId="0" applyNumberFormat="1" applyFont="1" applyFill="1" applyBorder="1" applyProtection="1"/>
    <xf numFmtId="0" fontId="33" fillId="0" borderId="0" xfId="0" applyFont="1" applyProtection="1"/>
    <xf numFmtId="0" fontId="33" fillId="0" borderId="0" xfId="0" applyFont="1" applyProtection="1">
      <protection locked="0"/>
    </xf>
    <xf numFmtId="0" fontId="33" fillId="5" borderId="0" xfId="0" applyFont="1" applyFill="1" applyProtection="1">
      <protection locked="0"/>
    </xf>
    <xf numFmtId="0" fontId="37" fillId="0" borderId="0" xfId="0" applyFont="1" applyBorder="1" applyProtection="1"/>
    <xf numFmtId="0" fontId="33" fillId="0" borderId="0" xfId="0" applyFont="1" applyFill="1" applyAlignment="1">
      <alignment horizontal="right" vertical="center"/>
    </xf>
    <xf numFmtId="0" fontId="34" fillId="0" borderId="117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0" fontId="34" fillId="0" borderId="119" xfId="0" applyFont="1" applyBorder="1" applyAlignment="1">
      <alignment horizontal="center" vertical="center"/>
    </xf>
    <xf numFmtId="0" fontId="34" fillId="0" borderId="120" xfId="0" applyFont="1" applyBorder="1" applyAlignment="1">
      <alignment horizontal="center" vertical="center" wrapText="1"/>
    </xf>
    <xf numFmtId="3" fontId="33" fillId="0" borderId="69" xfId="0" applyNumberFormat="1" applyFont="1" applyBorder="1" applyAlignment="1">
      <alignment vertical="center"/>
    </xf>
    <xf numFmtId="3" fontId="33" fillId="0" borderId="121" xfId="0" applyNumberFormat="1" applyFont="1" applyBorder="1" applyAlignment="1">
      <alignment vertical="center"/>
    </xf>
    <xf numFmtId="3" fontId="40" fillId="0" borderId="67" xfId="0" applyNumberFormat="1" applyFont="1" applyFill="1" applyBorder="1" applyAlignment="1">
      <alignment vertical="center"/>
    </xf>
    <xf numFmtId="3" fontId="40" fillId="0" borderId="120" xfId="0" applyNumberFormat="1" applyFont="1" applyFill="1" applyBorder="1" applyAlignment="1">
      <alignment vertical="center"/>
    </xf>
    <xf numFmtId="3" fontId="40" fillId="0" borderId="70" xfId="0" applyNumberFormat="1" applyFont="1" applyFill="1" applyBorder="1" applyAlignment="1">
      <alignment vertical="center"/>
    </xf>
    <xf numFmtId="3" fontId="33" fillId="0" borderId="120" xfId="0" applyNumberFormat="1" applyFont="1" applyBorder="1" applyAlignment="1">
      <alignment vertical="center"/>
    </xf>
    <xf numFmtId="3" fontId="34" fillId="0" borderId="122" xfId="0" applyNumberFormat="1" applyFont="1" applyBorder="1" applyAlignment="1">
      <alignment vertical="center"/>
    </xf>
    <xf numFmtId="3" fontId="34" fillId="7" borderId="122" xfId="0" applyNumberFormat="1" applyFont="1" applyFill="1" applyBorder="1" applyAlignment="1">
      <alignment vertical="center"/>
    </xf>
    <xf numFmtId="0" fontId="34" fillId="0" borderId="123" xfId="0" applyFont="1" applyBorder="1" applyAlignment="1">
      <alignment vertical="center"/>
    </xf>
    <xf numFmtId="0" fontId="34" fillId="0" borderId="124" xfId="0" applyFont="1" applyBorder="1" applyAlignment="1">
      <alignment vertical="center"/>
    </xf>
    <xf numFmtId="0" fontId="34" fillId="0" borderId="119" xfId="0" applyFont="1" applyFill="1" applyBorder="1" applyAlignment="1">
      <alignment horizontal="center" vertical="center"/>
    </xf>
    <xf numFmtId="0" fontId="34" fillId="0" borderId="117" xfId="0" applyFont="1" applyFill="1" applyBorder="1" applyAlignment="1">
      <alignment horizontal="center" vertical="center"/>
    </xf>
    <xf numFmtId="0" fontId="34" fillId="0" borderId="118" xfId="0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vertical="center"/>
    </xf>
    <xf numFmtId="3" fontId="34" fillId="0" borderId="120" xfId="0" applyNumberFormat="1" applyFont="1" applyFill="1" applyBorder="1" applyAlignment="1">
      <alignment vertical="center"/>
    </xf>
    <xf numFmtId="3" fontId="34" fillId="0" borderId="70" xfId="0" applyNumberFormat="1" applyFont="1" applyFill="1" applyBorder="1" applyAlignment="1">
      <alignment vertical="center"/>
    </xf>
    <xf numFmtId="3" fontId="33" fillId="0" borderId="120" xfId="0" applyNumberFormat="1" applyFont="1" applyFill="1" applyBorder="1" applyAlignment="1">
      <alignment vertical="center"/>
    </xf>
    <xf numFmtId="3" fontId="33" fillId="0" borderId="69" xfId="0" applyNumberFormat="1" applyFont="1" applyFill="1" applyBorder="1" applyAlignment="1">
      <alignment vertical="center"/>
    </xf>
    <xf numFmtId="3" fontId="33" fillId="0" borderId="121" xfId="0" applyNumberFormat="1" applyFont="1" applyFill="1" applyBorder="1" applyAlignment="1">
      <alignment vertical="center"/>
    </xf>
    <xf numFmtId="3" fontId="34" fillId="0" borderId="122" xfId="0" applyNumberFormat="1" applyFont="1" applyFill="1" applyBorder="1" applyAlignment="1">
      <alignment vertical="center"/>
    </xf>
    <xf numFmtId="0" fontId="34" fillId="3" borderId="119" xfId="0" applyFont="1" applyFill="1" applyBorder="1" applyAlignment="1">
      <alignment horizontal="center" vertical="center"/>
    </xf>
    <xf numFmtId="0" fontId="34" fillId="3" borderId="117" xfId="0" applyFont="1" applyFill="1" applyBorder="1" applyAlignment="1">
      <alignment horizontal="center" vertical="center"/>
    </xf>
    <xf numFmtId="0" fontId="34" fillId="3" borderId="118" xfId="0" applyFont="1" applyFill="1" applyBorder="1" applyAlignment="1">
      <alignment horizontal="center" vertical="center"/>
    </xf>
    <xf numFmtId="3" fontId="34" fillId="3" borderId="67" xfId="0" applyNumberFormat="1" applyFont="1" applyFill="1" applyBorder="1" applyAlignment="1">
      <alignment vertical="center"/>
    </xf>
    <xf numFmtId="3" fontId="34" fillId="3" borderId="120" xfId="0" applyNumberFormat="1" applyFont="1" applyFill="1" applyBorder="1" applyAlignment="1">
      <alignment vertical="center"/>
    </xf>
    <xf numFmtId="3" fontId="34" fillId="3" borderId="70" xfId="0" applyNumberFormat="1" applyFont="1" applyFill="1" applyBorder="1" applyAlignment="1">
      <alignment vertical="center"/>
    </xf>
    <xf numFmtId="3" fontId="33" fillId="3" borderId="120" xfId="0" applyNumberFormat="1" applyFont="1" applyFill="1" applyBorder="1" applyAlignment="1">
      <alignment vertical="center"/>
    </xf>
    <xf numFmtId="3" fontId="33" fillId="3" borderId="69" xfId="0" applyNumberFormat="1" applyFont="1" applyFill="1" applyBorder="1" applyAlignment="1">
      <alignment vertical="center"/>
    </xf>
    <xf numFmtId="3" fontId="33" fillId="3" borderId="121" xfId="0" applyNumberFormat="1" applyFont="1" applyFill="1" applyBorder="1" applyAlignment="1">
      <alignment vertical="center"/>
    </xf>
    <xf numFmtId="3" fontId="34" fillId="3" borderId="122" xfId="0" applyNumberFormat="1" applyFont="1" applyFill="1" applyBorder="1" applyAlignment="1">
      <alignment vertical="center"/>
    </xf>
    <xf numFmtId="0" fontId="40" fillId="4" borderId="119" xfId="0" applyFont="1" applyFill="1" applyBorder="1" applyAlignment="1">
      <alignment horizontal="center" vertical="center"/>
    </xf>
    <xf numFmtId="0" fontId="40" fillId="4" borderId="117" xfId="0" applyFont="1" applyFill="1" applyBorder="1" applyAlignment="1">
      <alignment horizontal="center" vertical="center"/>
    </xf>
    <xf numFmtId="0" fontId="40" fillId="4" borderId="118" xfId="0" applyFont="1" applyFill="1" applyBorder="1" applyAlignment="1">
      <alignment horizontal="center" vertical="center"/>
    </xf>
    <xf numFmtId="3" fontId="40" fillId="4" borderId="67" xfId="0" applyNumberFormat="1" applyFont="1" applyFill="1" applyBorder="1" applyAlignment="1">
      <alignment vertical="center"/>
    </xf>
    <xf numFmtId="3" fontId="40" fillId="4" borderId="120" xfId="0" applyNumberFormat="1" applyFont="1" applyFill="1" applyBorder="1" applyAlignment="1">
      <alignment vertical="center"/>
    </xf>
    <xf numFmtId="3" fontId="40" fillId="4" borderId="70" xfId="0" applyNumberFormat="1" applyFont="1" applyFill="1" applyBorder="1" applyAlignment="1">
      <alignment vertical="center"/>
    </xf>
    <xf numFmtId="3" fontId="33" fillId="4" borderId="120" xfId="0" applyNumberFormat="1" applyFont="1" applyFill="1" applyBorder="1" applyAlignment="1">
      <alignment vertical="center"/>
    </xf>
    <xf numFmtId="3" fontId="33" fillId="4" borderId="69" xfId="0" applyNumberFormat="1" applyFont="1" applyFill="1" applyBorder="1" applyAlignment="1">
      <alignment vertical="center"/>
    </xf>
    <xf numFmtId="3" fontId="33" fillId="4" borderId="121" xfId="0" applyNumberFormat="1" applyFont="1" applyFill="1" applyBorder="1" applyAlignment="1">
      <alignment vertical="center"/>
    </xf>
    <xf numFmtId="3" fontId="34" fillId="4" borderId="122" xfId="0" applyNumberFormat="1" applyFont="1" applyFill="1" applyBorder="1" applyAlignment="1">
      <alignment vertical="center"/>
    </xf>
    <xf numFmtId="3" fontId="34" fillId="5" borderId="54" xfId="0" applyNumberFormat="1" applyFont="1" applyFill="1" applyBorder="1" applyAlignment="1">
      <alignment horizontal="right" vertical="center" wrapText="1"/>
    </xf>
    <xf numFmtId="3" fontId="34" fillId="0" borderId="125" xfId="0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3" fontId="34" fillId="0" borderId="97" xfId="0" applyNumberFormat="1" applyFont="1" applyBorder="1" applyAlignment="1">
      <alignment horizontal="right" vertical="center"/>
    </xf>
    <xf numFmtId="3" fontId="34" fillId="0" borderId="47" xfId="0" applyNumberFormat="1" applyFont="1" applyBorder="1" applyAlignment="1">
      <alignment horizontal="right" vertical="center" wrapText="1"/>
    </xf>
    <xf numFmtId="3" fontId="34" fillId="7" borderId="126" xfId="0" applyNumberFormat="1" applyFont="1" applyFill="1" applyBorder="1" applyAlignment="1">
      <alignment horizontal="right" vertical="center" wrapText="1"/>
    </xf>
    <xf numFmtId="0" fontId="34" fillId="8" borderId="109" xfId="0" applyFont="1" applyFill="1" applyBorder="1" applyAlignment="1">
      <alignment horizontal="center" vertical="center" wrapText="1"/>
    </xf>
    <xf numFmtId="0" fontId="34" fillId="2" borderId="110" xfId="0" applyFont="1" applyFill="1" applyBorder="1" applyAlignment="1">
      <alignment horizontal="center" vertical="center" wrapText="1"/>
    </xf>
    <xf numFmtId="4" fontId="34" fillId="2" borderId="110" xfId="0" applyNumberFormat="1" applyFont="1" applyFill="1" applyBorder="1" applyAlignment="1">
      <alignment vertical="center" wrapText="1"/>
    </xf>
    <xf numFmtId="3" fontId="40" fillId="8" borderId="51" xfId="0" applyNumberFormat="1" applyFont="1" applyFill="1" applyBorder="1" applyAlignment="1">
      <alignment vertical="center"/>
    </xf>
    <xf numFmtId="3" fontId="40" fillId="8" borderId="51" xfId="0" applyNumberFormat="1" applyFont="1" applyFill="1" applyBorder="1" applyAlignment="1">
      <alignment horizontal="center"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21" xfId="0" applyNumberFormat="1" applyFont="1" applyFill="1" applyBorder="1" applyAlignment="1">
      <alignment vertical="center"/>
    </xf>
    <xf numFmtId="3" fontId="33" fillId="8" borderId="127" xfId="0" applyNumberFormat="1" applyFont="1" applyFill="1" applyBorder="1" applyAlignment="1">
      <alignment vertical="center"/>
    </xf>
    <xf numFmtId="3" fontId="34" fillId="8" borderId="57" xfId="0" applyNumberFormat="1" applyFont="1" applyFill="1" applyBorder="1" applyAlignment="1">
      <alignment vertical="center"/>
    </xf>
    <xf numFmtId="3" fontId="34" fillId="8" borderId="109" xfId="0" applyNumberFormat="1" applyFont="1" applyFill="1" applyBorder="1" applyAlignment="1">
      <alignment vertical="center" wrapText="1"/>
    </xf>
    <xf numFmtId="0" fontId="33" fillId="0" borderId="0" xfId="0" applyFont="1" applyAlignment="1" applyProtection="1">
      <alignment horizontal="left" vertical="center"/>
      <protection locked="0"/>
    </xf>
    <xf numFmtId="0" fontId="33" fillId="0" borderId="0" xfId="1" applyFont="1" applyFill="1" applyAlignment="1">
      <alignment vertical="center"/>
    </xf>
    <xf numFmtId="0" fontId="33" fillId="0" borderId="0" xfId="1" applyFont="1"/>
    <xf numFmtId="0" fontId="34" fillId="0" borderId="0" xfId="1" applyFont="1" applyAlignment="1">
      <alignment horizontal="right" vertical="center"/>
    </xf>
    <xf numFmtId="0" fontId="34" fillId="0" borderId="0" xfId="1" applyFont="1" applyFill="1" applyAlignment="1">
      <alignment vertical="center"/>
    </xf>
    <xf numFmtId="0" fontId="34" fillId="0" borderId="0" xfId="1" applyFont="1" applyAlignment="1">
      <alignment vertical="center"/>
    </xf>
    <xf numFmtId="0" fontId="33" fillId="0" borderId="0" xfId="1" applyFont="1" applyBorder="1" applyAlignment="1">
      <alignment vertical="center"/>
    </xf>
    <xf numFmtId="0" fontId="34" fillId="4" borderId="14" xfId="3" applyFont="1" applyFill="1" applyBorder="1" applyAlignment="1" applyProtection="1">
      <alignment horizontal="center" vertical="center" wrapText="1"/>
      <protection locked="0"/>
    </xf>
    <xf numFmtId="0" fontId="34" fillId="4" borderId="111" xfId="3" applyFont="1" applyFill="1" applyBorder="1" applyAlignment="1" applyProtection="1">
      <alignment horizontal="center" vertical="center" wrapText="1"/>
      <protection locked="0"/>
    </xf>
    <xf numFmtId="0" fontId="40" fillId="4" borderId="128" xfId="3" applyFont="1" applyFill="1" applyBorder="1" applyAlignment="1" applyProtection="1">
      <alignment horizontal="center" vertical="center" wrapText="1"/>
      <protection locked="0"/>
    </xf>
    <xf numFmtId="0" fontId="34" fillId="4" borderId="88" xfId="3" applyFont="1" applyFill="1" applyBorder="1" applyAlignment="1" applyProtection="1">
      <alignment horizontal="center" vertical="center" wrapText="1"/>
      <protection locked="0"/>
    </xf>
    <xf numFmtId="0" fontId="40" fillId="4" borderId="129" xfId="3" applyFont="1" applyFill="1" applyBorder="1" applyAlignment="1" applyProtection="1">
      <alignment horizontal="center" vertical="center" wrapText="1"/>
      <protection locked="0"/>
    </xf>
    <xf numFmtId="0" fontId="34" fillId="4" borderId="130" xfId="3" applyFont="1" applyFill="1" applyBorder="1" applyAlignment="1" applyProtection="1">
      <alignment horizontal="center" vertical="center" wrapText="1"/>
      <protection locked="0"/>
    </xf>
    <xf numFmtId="0" fontId="40" fillId="4" borderId="61" xfId="3" applyFont="1" applyFill="1" applyBorder="1" applyAlignment="1" applyProtection="1">
      <alignment horizontal="center" vertical="center" wrapText="1"/>
      <protection locked="0"/>
    </xf>
    <xf numFmtId="0" fontId="40" fillId="4" borderId="65" xfId="3" applyFont="1" applyFill="1" applyBorder="1" applyAlignment="1" applyProtection="1">
      <alignment horizontal="center" vertical="center" wrapText="1"/>
      <protection locked="0"/>
    </xf>
    <xf numFmtId="0" fontId="35" fillId="4" borderId="69" xfId="3" applyFont="1" applyFill="1" applyBorder="1" applyAlignment="1" applyProtection="1">
      <alignment horizontal="center" vertical="center" wrapText="1"/>
      <protection locked="0"/>
    </xf>
    <xf numFmtId="0" fontId="35" fillId="4" borderId="99" xfId="3" applyFont="1" applyFill="1" applyBorder="1" applyAlignment="1" applyProtection="1">
      <alignment horizontal="center" vertical="center" wrapText="1"/>
      <protection locked="0"/>
    </xf>
    <xf numFmtId="3" fontId="35" fillId="4" borderId="69" xfId="3" applyNumberFormat="1" applyFont="1" applyFill="1" applyBorder="1" applyAlignment="1" applyProtection="1">
      <alignment horizontal="center" vertical="center" wrapText="1"/>
      <protection locked="0"/>
    </xf>
    <xf numFmtId="0" fontId="35" fillId="4" borderId="68" xfId="3" applyFont="1" applyFill="1" applyBorder="1" applyAlignment="1" applyProtection="1">
      <alignment horizontal="center" vertical="center" wrapText="1"/>
      <protection locked="0"/>
    </xf>
    <xf numFmtId="0" fontId="35" fillId="4" borderId="120" xfId="3" applyFont="1" applyFill="1" applyBorder="1" applyAlignment="1" applyProtection="1">
      <alignment horizontal="center" vertical="center" wrapText="1"/>
      <protection locked="0"/>
    </xf>
    <xf numFmtId="0" fontId="35" fillId="4" borderId="131" xfId="3" applyFont="1" applyFill="1" applyBorder="1" applyAlignment="1" applyProtection="1">
      <alignment horizontal="center" vertical="center" wrapText="1"/>
      <protection locked="0"/>
    </xf>
    <xf numFmtId="0" fontId="35" fillId="4" borderId="132" xfId="3" applyFont="1" applyFill="1" applyBorder="1" applyAlignment="1" applyProtection="1">
      <alignment horizontal="center" vertical="center" wrapText="1"/>
      <protection locked="0"/>
    </xf>
    <xf numFmtId="0" fontId="35" fillId="4" borderId="133" xfId="3" applyFont="1" applyFill="1" applyBorder="1" applyAlignment="1" applyProtection="1">
      <alignment horizontal="center" vertical="center" wrapText="1"/>
      <protection locked="0"/>
    </xf>
    <xf numFmtId="0" fontId="35" fillId="4" borderId="113" xfId="3" applyFont="1" applyFill="1" applyBorder="1" applyAlignment="1" applyProtection="1">
      <alignment horizontal="center" vertical="center" wrapText="1"/>
      <protection locked="0"/>
    </xf>
    <xf numFmtId="4" fontId="33" fillId="0" borderId="86" xfId="3" applyNumberFormat="1" applyFont="1" applyFill="1" applyBorder="1" applyAlignment="1" applyProtection="1">
      <alignment vertical="center"/>
      <protection locked="0"/>
    </xf>
    <xf numFmtId="4" fontId="33" fillId="0" borderId="134" xfId="3" applyNumberFormat="1" applyFont="1" applyFill="1" applyBorder="1" applyAlignment="1" applyProtection="1">
      <alignment vertical="center"/>
      <protection locked="0"/>
    </xf>
    <xf numFmtId="4" fontId="35" fillId="0" borderId="77" xfId="3" applyNumberFormat="1" applyFont="1" applyFill="1" applyBorder="1" applyAlignment="1" applyProtection="1">
      <alignment vertical="center"/>
      <protection locked="0"/>
    </xf>
    <xf numFmtId="4" fontId="35" fillId="0" borderId="116" xfId="3" applyNumberFormat="1" applyFont="1" applyFill="1" applyBorder="1" applyAlignment="1" applyProtection="1">
      <alignment vertical="center"/>
      <protection locked="0"/>
    </xf>
    <xf numFmtId="4" fontId="33" fillId="0" borderId="60" xfId="3" applyNumberFormat="1" applyFont="1" applyFill="1" applyBorder="1" applyAlignment="1" applyProtection="1">
      <alignment vertical="center"/>
      <protection locked="0"/>
    </xf>
    <xf numFmtId="4" fontId="33" fillId="0" borderId="130" xfId="3" applyNumberFormat="1" applyFont="1" applyFill="1" applyBorder="1" applyAlignment="1" applyProtection="1">
      <alignment vertical="center"/>
      <protection locked="0"/>
    </xf>
    <xf numFmtId="4" fontId="35" fillId="0" borderId="61" xfId="3" applyNumberFormat="1" applyFont="1" applyFill="1" applyBorder="1" applyAlignment="1" applyProtection="1">
      <alignment vertical="center"/>
      <protection locked="0"/>
    </xf>
    <xf numFmtId="4" fontId="35" fillId="0" borderId="65" xfId="3" applyNumberFormat="1" applyFont="1" applyFill="1" applyBorder="1" applyAlignment="1" applyProtection="1">
      <alignment vertical="center"/>
      <protection locked="0"/>
    </xf>
    <xf numFmtId="4" fontId="35" fillId="0" borderId="128" xfId="3" applyNumberFormat="1" applyFont="1" applyFill="1" applyBorder="1" applyAlignment="1" applyProtection="1">
      <alignment vertical="center"/>
      <protection locked="0"/>
    </xf>
    <xf numFmtId="4" fontId="33" fillId="0" borderId="88" xfId="3" applyNumberFormat="1" applyFont="1" applyFill="1" applyBorder="1" applyAlignment="1" applyProtection="1">
      <alignment vertical="center"/>
      <protection locked="0"/>
    </xf>
    <xf numFmtId="4" fontId="35" fillId="0" borderId="135" xfId="3" applyNumberFormat="1" applyFont="1" applyFill="1" applyBorder="1" applyAlignment="1" applyProtection="1">
      <alignment vertical="center"/>
      <protection locked="0"/>
    </xf>
    <xf numFmtId="4" fontId="33" fillId="0" borderId="136" xfId="3" applyNumberFormat="1" applyFont="1" applyFill="1" applyBorder="1" applyAlignment="1" applyProtection="1">
      <alignment vertical="center"/>
      <protection locked="0"/>
    </xf>
    <xf numFmtId="4" fontId="35" fillId="0" borderId="10" xfId="3" applyNumberFormat="1" applyFont="1" applyFill="1" applyBorder="1" applyAlignment="1" applyProtection="1">
      <alignment vertical="center"/>
      <protection locked="0"/>
    </xf>
    <xf numFmtId="4" fontId="35" fillId="0" borderId="137" xfId="3" applyNumberFormat="1" applyFont="1" applyFill="1" applyBorder="1" applyAlignment="1" applyProtection="1">
      <alignment vertical="center"/>
      <protection locked="0"/>
    </xf>
    <xf numFmtId="4" fontId="40" fillId="0" borderId="131" xfId="3" applyNumberFormat="1" applyFont="1" applyFill="1" applyBorder="1" applyAlignment="1" applyProtection="1">
      <alignment vertical="center"/>
      <protection locked="0"/>
    </xf>
    <xf numFmtId="4" fontId="34" fillId="0" borderId="88" xfId="3" applyNumberFormat="1" applyFont="1" applyFill="1" applyBorder="1" applyAlignment="1" applyProtection="1">
      <alignment vertical="center"/>
      <protection locked="0"/>
    </xf>
    <xf numFmtId="4" fontId="40" fillId="0" borderId="132" xfId="3" applyNumberFormat="1" applyFont="1" applyFill="1" applyBorder="1" applyAlignment="1" applyProtection="1">
      <alignment vertical="center"/>
      <protection locked="0"/>
    </xf>
    <xf numFmtId="4" fontId="34" fillId="0" borderId="133" xfId="3" applyNumberFormat="1" applyFont="1" applyFill="1" applyBorder="1" applyAlignment="1" applyProtection="1">
      <alignment vertical="center"/>
      <protection locked="0"/>
    </xf>
    <xf numFmtId="4" fontId="40" fillId="0" borderId="69" xfId="3" applyNumberFormat="1" applyFont="1" applyFill="1" applyBorder="1" applyAlignment="1" applyProtection="1">
      <alignment vertical="center"/>
      <protection locked="0"/>
    </xf>
    <xf numFmtId="4" fontId="40" fillId="0" borderId="137" xfId="3" applyNumberFormat="1" applyFont="1" applyFill="1" applyBorder="1" applyAlignment="1" applyProtection="1">
      <alignment vertical="center"/>
      <protection locked="0"/>
    </xf>
    <xf numFmtId="0" fontId="34" fillId="4" borderId="58" xfId="3" applyFont="1" applyFill="1" applyBorder="1" applyAlignment="1" applyProtection="1">
      <alignment horizontal="left" vertical="center"/>
      <protection locked="0"/>
    </xf>
    <xf numFmtId="0" fontId="34" fillId="4" borderId="85" xfId="3" applyFont="1" applyFill="1" applyBorder="1" applyAlignment="1" applyProtection="1">
      <alignment horizontal="left" vertical="center"/>
      <protection locked="0"/>
    </xf>
    <xf numFmtId="0" fontId="34" fillId="4" borderId="111" xfId="3" applyFont="1" applyFill="1" applyBorder="1" applyAlignment="1" applyProtection="1">
      <alignment horizontal="left" vertical="center"/>
      <protection locked="0"/>
    </xf>
    <xf numFmtId="0" fontId="33" fillId="0" borderId="0" xfId="1" applyFont="1" applyFill="1" applyBorder="1" applyAlignment="1">
      <alignment vertical="center"/>
    </xf>
    <xf numFmtId="0" fontId="33" fillId="0" borderId="0" xfId="1" applyFont="1" applyFill="1" applyBorder="1"/>
    <xf numFmtId="0" fontId="33" fillId="0" borderId="0" xfId="1" applyFont="1" applyAlignment="1">
      <alignment vertical="center"/>
    </xf>
    <xf numFmtId="0" fontId="34" fillId="0" borderId="0" xfId="2" applyFont="1"/>
    <xf numFmtId="0" fontId="35" fillId="0" borderId="0" xfId="2" applyFont="1"/>
    <xf numFmtId="0" fontId="34" fillId="0" borderId="0" xfId="0" applyFont="1" applyAlignment="1"/>
    <xf numFmtId="0" fontId="33" fillId="0" borderId="56" xfId="0" applyFont="1" applyBorder="1"/>
    <xf numFmtId="0" fontId="33" fillId="0" borderId="7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41" fillId="0" borderId="0" xfId="0" applyNumberFormat="1" applyFont="1"/>
    <xf numFmtId="0" fontId="33" fillId="0" borderId="5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138" xfId="0" applyFont="1" applyFill="1" applyBorder="1" applyAlignment="1">
      <alignment horizontal="center" vertical="center"/>
    </xf>
    <xf numFmtId="0" fontId="33" fillId="0" borderId="58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39" xfId="0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3" fillId="0" borderId="140" xfId="0" applyFont="1" applyBorder="1" applyAlignment="1">
      <alignment vertical="center"/>
    </xf>
    <xf numFmtId="0" fontId="33" fillId="0" borderId="63" xfId="0" applyFont="1" applyBorder="1" applyAlignment="1">
      <alignment vertical="center"/>
    </xf>
    <xf numFmtId="0" fontId="33" fillId="0" borderId="61" xfId="0" applyFont="1" applyBorder="1" applyAlignment="1">
      <alignment vertical="center"/>
    </xf>
    <xf numFmtId="0" fontId="33" fillId="0" borderId="74" xfId="0" applyFont="1" applyBorder="1" applyAlignment="1">
      <alignment vertical="center"/>
    </xf>
    <xf numFmtId="3" fontId="33" fillId="0" borderId="61" xfId="0" applyNumberFormat="1" applyFont="1" applyBorder="1" applyAlignment="1">
      <alignment vertical="center"/>
    </xf>
    <xf numFmtId="3" fontId="33" fillId="0" borderId="61" xfId="0" applyNumberFormat="1" applyFont="1" applyFill="1" applyBorder="1" applyAlignment="1">
      <alignment vertical="center"/>
    </xf>
    <xf numFmtId="0" fontId="33" fillId="0" borderId="61" xfId="0" applyFont="1" applyFill="1" applyBorder="1" applyAlignment="1">
      <alignment vertical="center"/>
    </xf>
    <xf numFmtId="0" fontId="33" fillId="0" borderId="62" xfId="0" applyFont="1" applyBorder="1" applyAlignment="1">
      <alignment vertical="center"/>
    </xf>
    <xf numFmtId="0" fontId="33" fillId="0" borderId="141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3" fontId="33" fillId="0" borderId="96" xfId="0" applyNumberFormat="1" applyFont="1" applyBorder="1" applyAlignment="1">
      <alignment vertical="center"/>
    </xf>
    <xf numFmtId="3" fontId="33" fillId="0" borderId="10" xfId="0" applyNumberFormat="1" applyFont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3" fillId="0" borderId="142" xfId="0" applyFont="1" applyBorder="1" applyAlignment="1">
      <alignment vertical="center"/>
    </xf>
    <xf numFmtId="0" fontId="33" fillId="0" borderId="143" xfId="0" applyFont="1" applyBorder="1" applyAlignment="1">
      <alignment vertical="center"/>
    </xf>
    <xf numFmtId="3" fontId="33" fillId="0" borderId="144" xfId="0" applyNumberFormat="1" applyFont="1" applyBorder="1" applyAlignment="1">
      <alignment horizontal="center" vertical="center"/>
    </xf>
    <xf numFmtId="3" fontId="34" fillId="0" borderId="143" xfId="0" applyNumberFormat="1" applyFont="1" applyBorder="1" applyAlignment="1">
      <alignment vertical="center"/>
    </xf>
    <xf numFmtId="3" fontId="33" fillId="0" borderId="143" xfId="0" applyNumberFormat="1" applyFont="1" applyBorder="1" applyAlignment="1">
      <alignment vertical="center"/>
    </xf>
    <xf numFmtId="0" fontId="33" fillId="0" borderId="122" xfId="0" applyFont="1" applyBorder="1" applyAlignment="1">
      <alignment vertical="center"/>
    </xf>
    <xf numFmtId="3" fontId="33" fillId="0" borderId="0" xfId="0" applyNumberFormat="1" applyFont="1" applyBorder="1"/>
    <xf numFmtId="0" fontId="34" fillId="0" borderId="145" xfId="0" applyFont="1" applyBorder="1"/>
    <xf numFmtId="0" fontId="34" fillId="0" borderId="146" xfId="0" applyFont="1" applyBorder="1"/>
    <xf numFmtId="3" fontId="34" fillId="0" borderId="146" xfId="0" applyNumberFormat="1" applyFont="1" applyBorder="1"/>
    <xf numFmtId="3" fontId="34" fillId="0" borderId="109" xfId="0" applyNumberFormat="1" applyFont="1" applyBorder="1"/>
    <xf numFmtId="0" fontId="34" fillId="0" borderId="0" xfId="0" applyFont="1" applyBorder="1"/>
    <xf numFmtId="0" fontId="33" fillId="0" borderId="0" xfId="0" applyFont="1" applyFill="1" applyAlignment="1">
      <alignment horizontal="right"/>
    </xf>
    <xf numFmtId="3" fontId="33" fillId="0" borderId="0" xfId="0" applyNumberFormat="1" applyFont="1"/>
    <xf numFmtId="14" fontId="33" fillId="0" borderId="0" xfId="0" applyNumberFormat="1" applyFont="1" applyAlignment="1">
      <alignment horizontal="left"/>
    </xf>
    <xf numFmtId="0" fontId="37" fillId="0" borderId="145" xfId="0" applyFont="1" applyBorder="1"/>
    <xf numFmtId="0" fontId="35" fillId="0" borderId="147" xfId="0" applyFont="1" applyBorder="1" applyAlignment="1">
      <alignment vertical="center"/>
    </xf>
    <xf numFmtId="0" fontId="35" fillId="0" borderId="148" xfId="0" applyFont="1" applyBorder="1" applyAlignment="1">
      <alignment horizontal="center" vertical="center" wrapText="1"/>
    </xf>
    <xf numFmtId="0" fontId="35" fillId="0" borderId="149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150" xfId="0" applyFont="1" applyBorder="1" applyAlignment="1">
      <alignment horizontal="center" vertical="center"/>
    </xf>
    <xf numFmtId="0" fontId="33" fillId="0" borderId="151" xfId="0" applyFont="1" applyBorder="1" applyAlignment="1">
      <alignment vertical="center"/>
    </xf>
    <xf numFmtId="0" fontId="42" fillId="0" borderId="152" xfId="0" applyFont="1" applyBorder="1" applyAlignment="1">
      <alignment vertical="center" wrapText="1"/>
    </xf>
    <xf numFmtId="0" fontId="33" fillId="0" borderId="46" xfId="0" applyFont="1" applyBorder="1" applyAlignment="1">
      <alignment vertical="center"/>
    </xf>
    <xf numFmtId="0" fontId="43" fillId="0" borderId="153" xfId="0" applyFont="1" applyBorder="1" applyAlignment="1">
      <alignment vertical="center"/>
    </xf>
    <xf numFmtId="0" fontId="44" fillId="0" borderId="154" xfId="0" applyFont="1" applyBorder="1" applyAlignment="1">
      <alignment vertical="center"/>
    </xf>
    <xf numFmtId="0" fontId="33" fillId="0" borderId="154" xfId="0" applyFont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155" xfId="0" applyFont="1" applyBorder="1" applyAlignment="1">
      <alignment vertical="center"/>
    </xf>
    <xf numFmtId="0" fontId="34" fillId="0" borderId="156" xfId="0" applyFont="1" applyBorder="1" applyAlignment="1">
      <alignment vertical="center" wrapText="1"/>
    </xf>
    <xf numFmtId="0" fontId="33" fillId="0" borderId="157" xfId="0" applyFont="1" applyBorder="1" applyAlignment="1">
      <alignment vertical="center"/>
    </xf>
    <xf numFmtId="0" fontId="33" fillId="0" borderId="71" xfId="0" applyFont="1" applyBorder="1" applyAlignment="1">
      <alignment vertical="center"/>
    </xf>
    <xf numFmtId="0" fontId="35" fillId="0" borderId="142" xfId="0" applyFont="1" applyBorder="1" applyAlignment="1">
      <alignment vertical="center"/>
    </xf>
    <xf numFmtId="0" fontId="35" fillId="0" borderId="158" xfId="0" applyFont="1" applyBorder="1" applyAlignment="1">
      <alignment horizontal="center" vertical="center" wrapText="1"/>
    </xf>
    <xf numFmtId="0" fontId="35" fillId="0" borderId="14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152" xfId="0" applyFont="1" applyBorder="1" applyAlignment="1">
      <alignment vertical="center"/>
    </xf>
    <xf numFmtId="0" fontId="33" fillId="0" borderId="159" xfId="0" applyFont="1" applyBorder="1" applyAlignment="1">
      <alignment vertical="center"/>
    </xf>
    <xf numFmtId="0" fontId="33" fillId="0" borderId="138" xfId="0" applyFont="1" applyBorder="1" applyAlignment="1">
      <alignment vertical="center" wrapText="1"/>
    </xf>
    <xf numFmtId="0" fontId="33" fillId="0" borderId="56" xfId="0" applyFont="1" applyBorder="1" applyAlignment="1">
      <alignment vertical="center" wrapText="1"/>
    </xf>
    <xf numFmtId="14" fontId="33" fillId="0" borderId="151" xfId="0" applyNumberFormat="1" applyFont="1" applyBorder="1" applyAlignment="1">
      <alignment horizontal="center" vertical="center" wrapText="1"/>
    </xf>
    <xf numFmtId="0" fontId="34" fillId="0" borderId="152" xfId="0" applyFont="1" applyBorder="1" applyAlignment="1">
      <alignment vertical="center" wrapText="1"/>
    </xf>
    <xf numFmtId="0" fontId="33" fillId="0" borderId="49" xfId="0" applyFont="1" applyBorder="1" applyAlignment="1">
      <alignment vertical="center"/>
    </xf>
    <xf numFmtId="0" fontId="33" fillId="0" borderId="5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5" fillId="0" borderId="160" xfId="0" applyFont="1" applyBorder="1" applyAlignment="1">
      <alignment vertical="center"/>
    </xf>
    <xf numFmtId="0" fontId="33" fillId="0" borderId="46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5" fillId="0" borderId="53" xfId="0" applyNumberFormat="1" applyFont="1" applyBorder="1" applyProtection="1">
      <protection locked="0"/>
    </xf>
    <xf numFmtId="2" fontId="35" fillId="0" borderId="54" xfId="0" applyNumberFormat="1" applyFont="1" applyBorder="1" applyProtection="1">
      <protection locked="0"/>
    </xf>
    <xf numFmtId="2" fontId="35" fillId="0" borderId="51" xfId="0" applyNumberFormat="1" applyFont="1" applyBorder="1" applyProtection="1">
      <protection locked="0"/>
    </xf>
    <xf numFmtId="2" fontId="40" fillId="0" borderId="109" xfId="0" applyNumberFormat="1" applyFont="1" applyBorder="1"/>
    <xf numFmtId="0" fontId="35" fillId="0" borderId="0" xfId="0" applyFont="1"/>
    <xf numFmtId="0" fontId="35" fillId="0" borderId="0" xfId="0" applyFont="1" applyAlignment="1"/>
    <xf numFmtId="0" fontId="32" fillId="0" borderId="0" xfId="0" applyFont="1" applyAlignment="1"/>
    <xf numFmtId="0" fontId="46" fillId="0" borderId="0" xfId="0" applyFont="1" applyAlignment="1">
      <alignment vertical="center"/>
    </xf>
    <xf numFmtId="0" fontId="31" fillId="0" borderId="42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" fontId="33" fillId="0" borderId="164" xfId="0" applyNumberFormat="1" applyFont="1" applyBorder="1" applyAlignment="1">
      <alignment vertical="center"/>
    </xf>
    <xf numFmtId="0" fontId="33" fillId="0" borderId="78" xfId="0" applyFont="1" applyBorder="1" applyAlignment="1">
      <alignment vertical="center"/>
    </xf>
    <xf numFmtId="0" fontId="33" fillId="0" borderId="77" xfId="0" applyFont="1" applyBorder="1" applyAlignment="1">
      <alignment vertical="center"/>
    </xf>
    <xf numFmtId="49" fontId="33" fillId="0" borderId="77" xfId="0" applyNumberFormat="1" applyFont="1" applyBorder="1" applyAlignment="1">
      <alignment vertical="center"/>
    </xf>
    <xf numFmtId="0" fontId="33" fillId="0" borderId="165" xfId="0" applyFont="1" applyBorder="1" applyAlignment="1">
      <alignment vertical="center" wrapText="1"/>
    </xf>
    <xf numFmtId="4" fontId="30" fillId="0" borderId="162" xfId="0" applyNumberFormat="1" applyFont="1" applyBorder="1" applyAlignment="1">
      <alignment vertical="center"/>
    </xf>
    <xf numFmtId="0" fontId="30" fillId="0" borderId="74" xfId="0" applyFont="1" applyBorder="1" applyAlignment="1">
      <alignment vertical="center" wrapText="1"/>
    </xf>
    <xf numFmtId="0" fontId="30" fillId="0" borderId="61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4" fontId="30" fillId="0" borderId="120" xfId="0" applyNumberFormat="1" applyFont="1" applyBorder="1" applyAlignment="1">
      <alignment vertical="center"/>
    </xf>
    <xf numFmtId="0" fontId="30" fillId="0" borderId="99" xfId="0" applyFont="1" applyBorder="1" applyAlignment="1">
      <alignment vertical="center" wrapText="1"/>
    </xf>
    <xf numFmtId="0" fontId="30" fillId="0" borderId="69" xfId="0" applyFont="1" applyBorder="1" applyAlignment="1">
      <alignment vertical="center" wrapText="1"/>
    </xf>
    <xf numFmtId="0" fontId="30" fillId="0" borderId="70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7" fillId="0" borderId="0" xfId="1" applyFont="1" applyAlignment="1">
      <alignment vertical="center"/>
    </xf>
    <xf numFmtId="0" fontId="33" fillId="2" borderId="164" xfId="3" applyFont="1" applyFill="1" applyBorder="1" applyAlignment="1" applyProtection="1">
      <alignment horizontal="center" vertical="center" wrapText="1"/>
      <protection locked="0"/>
    </xf>
    <xf numFmtId="4" fontId="35" fillId="0" borderId="166" xfId="3" applyNumberFormat="1" applyFont="1" applyFill="1" applyBorder="1" applyAlignment="1" applyProtection="1">
      <alignment vertical="center"/>
      <protection locked="0"/>
    </xf>
    <xf numFmtId="4" fontId="35" fillId="0" borderId="167" xfId="3" applyNumberFormat="1" applyFont="1" applyFill="1" applyBorder="1" applyAlignment="1" applyProtection="1">
      <alignment vertical="center"/>
      <protection locked="0"/>
    </xf>
    <xf numFmtId="0" fontId="33" fillId="2" borderId="162" xfId="3" applyFont="1" applyFill="1" applyBorder="1" applyAlignment="1" applyProtection="1">
      <alignment horizontal="center" vertical="center" wrapText="1"/>
      <protection locked="0"/>
    </xf>
    <xf numFmtId="4" fontId="35" fillId="0" borderId="168" xfId="3" applyNumberFormat="1" applyFont="1" applyFill="1" applyBorder="1" applyAlignment="1" applyProtection="1">
      <alignment vertical="center"/>
      <protection locked="0"/>
    </xf>
    <xf numFmtId="4" fontId="35" fillId="0" borderId="129" xfId="3" applyNumberFormat="1" applyFont="1" applyFill="1" applyBorder="1" applyAlignment="1" applyProtection="1">
      <alignment vertical="center"/>
      <protection locked="0"/>
    </xf>
    <xf numFmtId="0" fontId="33" fillId="2" borderId="46" xfId="3" applyFont="1" applyFill="1" applyBorder="1" applyAlignment="1" applyProtection="1">
      <alignment horizontal="center" vertical="center" wrapText="1"/>
      <protection locked="0"/>
    </xf>
    <xf numFmtId="0" fontId="33" fillId="0" borderId="0" xfId="3" applyFont="1" applyBorder="1" applyAlignment="1" applyProtection="1">
      <alignment horizontal="left" vertical="center" wrapText="1"/>
      <protection locked="0"/>
    </xf>
    <xf numFmtId="0" fontId="47" fillId="0" borderId="0" xfId="3" applyFont="1" applyBorder="1" applyAlignment="1" applyProtection="1">
      <alignment horizontal="left" vertical="top" wrapText="1"/>
      <protection locked="0"/>
    </xf>
    <xf numFmtId="0" fontId="33" fillId="0" borderId="56" xfId="1" applyFont="1" applyBorder="1" applyAlignment="1">
      <alignment vertical="center"/>
    </xf>
    <xf numFmtId="0" fontId="34" fillId="4" borderId="52" xfId="3" applyFont="1" applyFill="1" applyBorder="1" applyAlignment="1" applyProtection="1">
      <alignment horizontal="left" vertical="center"/>
      <protection locked="0"/>
    </xf>
    <xf numFmtId="0" fontId="34" fillId="4" borderId="71" xfId="3" applyFont="1" applyFill="1" applyBorder="1" applyAlignment="1" applyProtection="1">
      <alignment horizontal="left" vertical="center"/>
      <protection locked="0"/>
    </xf>
    <xf numFmtId="0" fontId="34" fillId="4" borderId="169" xfId="3" applyFont="1" applyFill="1" applyBorder="1" applyAlignment="1" applyProtection="1">
      <alignment horizontal="left" vertical="center"/>
      <protection locked="0"/>
    </xf>
    <xf numFmtId="0" fontId="34" fillId="0" borderId="0" xfId="3" applyFont="1" applyFill="1" applyBorder="1" applyAlignment="1" applyProtection="1">
      <alignment vertical="center" wrapText="1"/>
      <protection locked="0"/>
    </xf>
    <xf numFmtId="3" fontId="33" fillId="0" borderId="0" xfId="3" applyNumberFormat="1" applyFont="1" applyFill="1" applyBorder="1" applyAlignment="1" applyProtection="1">
      <alignment vertical="center" wrapText="1"/>
      <protection locked="0"/>
    </xf>
    <xf numFmtId="4" fontId="33" fillId="0" borderId="0" xfId="3" applyNumberFormat="1" applyFont="1" applyFill="1" applyBorder="1" applyAlignment="1" applyProtection="1">
      <alignment vertical="center" wrapText="1"/>
      <protection locked="0"/>
    </xf>
    <xf numFmtId="9" fontId="33" fillId="0" borderId="0" xfId="3" applyNumberFormat="1" applyFont="1" applyFill="1" applyBorder="1" applyAlignment="1" applyProtection="1">
      <alignment vertical="center" wrapText="1"/>
      <protection locked="0"/>
    </xf>
    <xf numFmtId="0" fontId="33" fillId="0" borderId="0" xfId="3" applyFont="1" applyFill="1" applyBorder="1" applyAlignment="1" applyProtection="1">
      <alignment horizontal="center" vertical="center" wrapText="1"/>
      <protection locked="0"/>
    </xf>
    <xf numFmtId="4" fontId="35" fillId="0" borderId="0" xfId="3" applyNumberFormat="1" applyFont="1" applyFill="1" applyBorder="1" applyAlignment="1" applyProtection="1">
      <alignment vertical="center"/>
      <protection locked="0"/>
    </xf>
    <xf numFmtId="4" fontId="33" fillId="0" borderId="0" xfId="3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/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6" fillId="0" borderId="0" xfId="4"/>
    <xf numFmtId="0" fontId="51" fillId="0" borderId="0" xfId="4" applyFont="1"/>
    <xf numFmtId="4" fontId="6" fillId="0" borderId="0" xfId="4" applyNumberFormat="1" applyAlignment="1">
      <alignment horizontal="right"/>
    </xf>
    <xf numFmtId="4" fontId="6" fillId="0" borderId="0" xfId="4" applyNumberFormat="1"/>
    <xf numFmtId="0" fontId="51" fillId="0" borderId="109" xfId="4" applyFont="1" applyBorder="1" applyAlignment="1">
      <alignment horizontal="center" vertical="center" wrapText="1"/>
    </xf>
    <xf numFmtId="4" fontId="51" fillId="0" borderId="109" xfId="4" applyNumberFormat="1" applyFont="1" applyBorder="1" applyAlignment="1">
      <alignment horizontal="center" vertical="center" wrapText="1"/>
    </xf>
    <xf numFmtId="0" fontId="31" fillId="0" borderId="164" xfId="4" applyFont="1" applyBorder="1"/>
    <xf numFmtId="4" fontId="31" fillId="0" borderId="77" xfId="4" applyNumberFormat="1" applyFont="1" applyBorder="1" applyAlignment="1">
      <alignment horizontal="right"/>
    </xf>
    <xf numFmtId="4" fontId="31" fillId="0" borderId="165" xfId="4" applyNumberFormat="1" applyFont="1" applyBorder="1"/>
    <xf numFmtId="0" fontId="6" fillId="0" borderId="162" xfId="4" applyBorder="1"/>
    <xf numFmtId="4" fontId="6" fillId="0" borderId="61" xfId="4" applyNumberFormat="1" applyBorder="1" applyAlignment="1">
      <alignment horizontal="right"/>
    </xf>
    <xf numFmtId="4" fontId="6" fillId="0" borderId="62" xfId="4" applyNumberFormat="1" applyBorder="1"/>
    <xf numFmtId="0" fontId="31" fillId="0" borderId="162" xfId="4" applyFont="1" applyBorder="1"/>
    <xf numFmtId="0" fontId="6" fillId="0" borderId="120" xfId="4" applyBorder="1"/>
    <xf numFmtId="4" fontId="6" fillId="0" borderId="69" xfId="4" applyNumberFormat="1" applyBorder="1" applyAlignment="1">
      <alignment horizontal="right"/>
    </xf>
    <xf numFmtId="4" fontId="6" fillId="0" borderId="70" xfId="4" applyNumberFormat="1" applyBorder="1"/>
    <xf numFmtId="4" fontId="53" fillId="0" borderId="0" xfId="4" applyNumberFormat="1" applyFont="1"/>
    <xf numFmtId="0" fontId="31" fillId="0" borderId="0" xfId="4" applyFont="1" applyAlignment="1">
      <alignment horizontal="left"/>
    </xf>
    <xf numFmtId="0" fontId="6" fillId="0" borderId="0" xfId="4" applyAlignment="1">
      <alignment horizontal="left"/>
    </xf>
    <xf numFmtId="0" fontId="54" fillId="0" borderId="0" xfId="5" applyFont="1"/>
    <xf numFmtId="0" fontId="55" fillId="0" borderId="0" xfId="5" applyFont="1"/>
    <xf numFmtId="0" fontId="56" fillId="0" borderId="0" xfId="5" applyFont="1" applyAlignment="1">
      <alignment horizontal="center"/>
    </xf>
    <xf numFmtId="0" fontId="57" fillId="0" borderId="0" xfId="5" applyFont="1"/>
    <xf numFmtId="0" fontId="58" fillId="0" borderId="0" xfId="5" applyFont="1"/>
    <xf numFmtId="0" fontId="58" fillId="0" borderId="0" xfId="5" applyFont="1" applyAlignment="1">
      <alignment horizontal="left"/>
    </xf>
    <xf numFmtId="0" fontId="56" fillId="0" borderId="0" xfId="5" applyFont="1" applyFill="1" applyBorder="1" applyAlignment="1">
      <alignment horizontal="left"/>
    </xf>
    <xf numFmtId="0" fontId="15" fillId="0" borderId="0" xfId="5" applyFont="1" applyAlignment="1">
      <alignment horizontal="left"/>
    </xf>
    <xf numFmtId="0" fontId="56" fillId="0" borderId="0" xfId="5" applyFont="1" applyFill="1" applyBorder="1" applyAlignment="1">
      <alignment horizontal="center"/>
    </xf>
    <xf numFmtId="0" fontId="60" fillId="0" borderId="0" xfId="5" applyFont="1" applyFill="1"/>
    <xf numFmtId="0" fontId="61" fillId="0" borderId="0" xfId="5" applyFont="1" applyFill="1"/>
    <xf numFmtId="0" fontId="57" fillId="0" borderId="0" xfId="5" applyFont="1" applyAlignment="1">
      <alignment horizontal="right"/>
    </xf>
    <xf numFmtId="0" fontId="62" fillId="0" borderId="109" xfId="5" applyFont="1" applyBorder="1" applyAlignment="1">
      <alignment horizontal="center" vertical="top" wrapText="1"/>
    </xf>
    <xf numFmtId="0" fontId="62" fillId="0" borderId="109" xfId="5" applyFont="1" applyBorder="1" applyAlignment="1">
      <alignment horizontal="center" vertical="top"/>
    </xf>
    <xf numFmtId="0" fontId="63" fillId="0" borderId="109" xfId="5" applyFont="1" applyBorder="1" applyAlignment="1">
      <alignment horizontal="center" vertical="top" wrapText="1"/>
    </xf>
    <xf numFmtId="0" fontId="57" fillId="0" borderId="0" xfId="5" applyFont="1" applyAlignment="1">
      <alignment vertical="top"/>
    </xf>
    <xf numFmtId="0" fontId="62" fillId="0" borderId="109" xfId="5" applyFont="1" applyBorder="1" applyAlignment="1">
      <alignment horizontal="center"/>
    </xf>
    <xf numFmtId="0" fontId="63" fillId="0" borderId="109" xfId="5" applyFont="1" applyBorder="1" applyAlignment="1">
      <alignment horizontal="center"/>
    </xf>
    <xf numFmtId="0" fontId="62" fillId="0" borderId="53" xfId="5" applyFont="1" applyBorder="1" applyAlignment="1">
      <alignment horizontal="center"/>
    </xf>
    <xf numFmtId="0" fontId="62" fillId="0" borderId="53" xfId="5" applyFont="1" applyFill="1" applyBorder="1" applyAlignment="1">
      <alignment vertical="center"/>
    </xf>
    <xf numFmtId="4" fontId="64" fillId="0" borderId="53" xfId="5" applyNumberFormat="1" applyFont="1" applyFill="1" applyBorder="1"/>
    <xf numFmtId="0" fontId="62" fillId="0" borderId="58" xfId="5" applyFont="1" applyBorder="1" applyAlignment="1">
      <alignment horizontal="center"/>
    </xf>
    <xf numFmtId="0" fontId="62" fillId="0" borderId="58" xfId="5" applyFont="1" applyFill="1" applyBorder="1"/>
    <xf numFmtId="4" fontId="62" fillId="0" borderId="58" xfId="5" applyNumberFormat="1" applyFont="1" applyFill="1" applyBorder="1"/>
    <xf numFmtId="4" fontId="63" fillId="0" borderId="59" xfId="5" applyNumberFormat="1" applyFont="1" applyFill="1" applyBorder="1"/>
    <xf numFmtId="0" fontId="65" fillId="0" borderId="63" xfId="5" applyFont="1" applyBorder="1" applyAlignment="1">
      <alignment horizontal="center" vertical="top"/>
    </xf>
    <xf numFmtId="0" fontId="65" fillId="0" borderId="63" xfId="5" applyFont="1" applyBorder="1" applyAlignment="1">
      <alignment vertical="top" wrapText="1"/>
    </xf>
    <xf numFmtId="4" fontId="62" fillId="0" borderId="63" xfId="5" applyNumberFormat="1" applyFont="1" applyFill="1" applyBorder="1"/>
    <xf numFmtId="4" fontId="63" fillId="0" borderId="64" xfId="5" applyNumberFormat="1" applyFont="1" applyFill="1" applyBorder="1"/>
    <xf numFmtId="0" fontId="65" fillId="0" borderId="64" xfId="5" applyFont="1" applyBorder="1" applyAlignment="1">
      <alignment horizontal="center" vertical="top"/>
    </xf>
    <xf numFmtId="0" fontId="65" fillId="0" borderId="64" xfId="5" applyFont="1" applyBorder="1" applyAlignment="1">
      <alignment vertical="top" wrapText="1"/>
    </xf>
    <xf numFmtId="0" fontId="65" fillId="0" borderId="115" xfId="5" applyFont="1" applyBorder="1" applyAlignment="1">
      <alignment horizontal="center" vertical="top"/>
    </xf>
    <xf numFmtId="0" fontId="65" fillId="0" borderId="115" xfId="5" applyFont="1" applyBorder="1" applyAlignment="1">
      <alignment vertical="top" wrapText="1"/>
    </xf>
    <xf numFmtId="0" fontId="65" fillId="0" borderId="54" xfId="5" applyFont="1" applyBorder="1" applyAlignment="1">
      <alignment horizontal="center" vertical="top"/>
    </xf>
    <xf numFmtId="0" fontId="65" fillId="0" borderId="54" xfId="5" applyFont="1" applyBorder="1" applyAlignment="1">
      <alignment vertical="top" wrapText="1"/>
    </xf>
    <xf numFmtId="0" fontId="65" fillId="0" borderId="63" xfId="5" applyFont="1" applyBorder="1" applyAlignment="1">
      <alignment vertical="top"/>
    </xf>
    <xf numFmtId="0" fontId="65" fillId="0" borderId="63" xfId="5" applyFont="1" applyBorder="1" applyAlignment="1">
      <alignment horizontal="center" vertical="justify"/>
    </xf>
    <xf numFmtId="0" fontId="65" fillId="0" borderId="63" xfId="5" applyFont="1" applyFill="1" applyBorder="1" applyAlignment="1">
      <alignment wrapText="1"/>
    </xf>
    <xf numFmtId="0" fontId="65" fillId="0" borderId="66" xfId="5" applyFont="1" applyBorder="1"/>
    <xf numFmtId="4" fontId="62" fillId="0" borderId="66" xfId="5" applyNumberFormat="1" applyFont="1" applyFill="1" applyBorder="1"/>
    <xf numFmtId="4" fontId="63" fillId="0" borderId="67" xfId="5" applyNumberFormat="1" applyFont="1" applyFill="1" applyBorder="1"/>
    <xf numFmtId="0" fontId="65" fillId="0" borderId="51" xfId="5" applyFont="1" applyBorder="1" applyAlignment="1">
      <alignment horizontal="center"/>
    </xf>
    <xf numFmtId="0" fontId="65" fillId="0" borderId="51" xfId="5" applyFont="1" applyFill="1" applyBorder="1" applyAlignment="1">
      <alignment vertical="center" wrapText="1"/>
    </xf>
    <xf numFmtId="4" fontId="64" fillId="0" borderId="51" xfId="5" applyNumberFormat="1" applyFont="1" applyFill="1" applyBorder="1"/>
    <xf numFmtId="0" fontId="65" fillId="0" borderId="54" xfId="5" applyFont="1" applyBorder="1" applyAlignment="1">
      <alignment horizontal="center"/>
    </xf>
    <xf numFmtId="0" fontId="65" fillId="0" borderId="54" xfId="5" applyFont="1" applyFill="1" applyBorder="1"/>
    <xf numFmtId="4" fontId="62" fillId="0" borderId="54" xfId="5" applyNumberFormat="1" applyFont="1" applyFill="1" applyBorder="1"/>
    <xf numFmtId="4" fontId="63" fillId="0" borderId="54" xfId="5" applyNumberFormat="1" applyFont="1" applyFill="1" applyBorder="1"/>
    <xf numFmtId="0" fontId="65" fillId="0" borderId="54" xfId="5" applyFont="1" applyFill="1" applyBorder="1" applyAlignment="1">
      <alignment wrapText="1"/>
    </xf>
    <xf numFmtId="4" fontId="62" fillId="0" borderId="51" xfId="5" applyNumberFormat="1" applyFont="1" applyFill="1" applyBorder="1"/>
    <xf numFmtId="4" fontId="63" fillId="0" borderId="51" xfId="5" applyNumberFormat="1" applyFont="1" applyFill="1" applyBorder="1"/>
    <xf numFmtId="0" fontId="65" fillId="0" borderId="109" xfId="5" applyFont="1" applyFill="1" applyBorder="1" applyAlignment="1">
      <alignment vertical="center" wrapText="1"/>
    </xf>
    <xf numFmtId="0" fontId="62" fillId="0" borderId="0" xfId="5" applyFont="1"/>
    <xf numFmtId="0" fontId="66" fillId="0" borderId="0" xfId="5" applyFont="1"/>
    <xf numFmtId="0" fontId="62" fillId="0" borderId="0" xfId="5" applyFont="1" applyFill="1"/>
    <xf numFmtId="0" fontId="62" fillId="0" borderId="0" xfId="5" applyFont="1" applyAlignment="1">
      <alignment horizontal="left"/>
    </xf>
    <xf numFmtId="14" fontId="62" fillId="0" borderId="0" xfId="5" applyNumberFormat="1" applyFont="1"/>
    <xf numFmtId="3" fontId="62" fillId="0" borderId="0" xfId="5" applyNumberFormat="1" applyFont="1"/>
    <xf numFmtId="0" fontId="68" fillId="0" borderId="0" xfId="0" applyFont="1" applyFill="1" applyProtection="1">
      <protection locked="0"/>
    </xf>
    <xf numFmtId="0" fontId="69" fillId="0" borderId="0" xfId="0" applyFont="1" applyFill="1" applyProtection="1">
      <protection locked="0"/>
    </xf>
    <xf numFmtId="0" fontId="69" fillId="0" borderId="0" xfId="0" applyFont="1" applyProtection="1">
      <protection locked="0"/>
    </xf>
    <xf numFmtId="0" fontId="68" fillId="0" borderId="0" xfId="0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0" fontId="70" fillId="0" borderId="0" xfId="0" applyFont="1"/>
    <xf numFmtId="0" fontId="71" fillId="0" borderId="0" xfId="0" applyFont="1" applyFill="1" applyAlignment="1" applyProtection="1">
      <alignment horizontal="left"/>
      <protection locked="0"/>
    </xf>
    <xf numFmtId="0" fontId="72" fillId="0" borderId="0" xfId="0" applyFont="1" applyAlignment="1" applyProtection="1">
      <alignment horizontal="centerContinuous"/>
      <protection locked="0"/>
    </xf>
    <xf numFmtId="0" fontId="69" fillId="0" borderId="0" xfId="0" applyFont="1" applyAlignment="1" applyProtection="1">
      <alignment horizontal="right"/>
      <protection locked="0"/>
    </xf>
    <xf numFmtId="0" fontId="68" fillId="0" borderId="145" xfId="0" applyFont="1" applyBorder="1" applyProtection="1">
      <protection locked="0"/>
    </xf>
    <xf numFmtId="0" fontId="68" fillId="0" borderId="110" xfId="0" applyFont="1" applyBorder="1" applyProtection="1">
      <protection locked="0"/>
    </xf>
    <xf numFmtId="0" fontId="68" fillId="0" borderId="109" xfId="0" applyFont="1" applyFill="1" applyBorder="1" applyAlignment="1" applyProtection="1">
      <alignment horizontal="center" vertical="center" wrapText="1"/>
      <protection locked="0"/>
    </xf>
    <xf numFmtId="0" fontId="68" fillId="0" borderId="110" xfId="0" applyFont="1" applyFill="1" applyBorder="1" applyAlignment="1" applyProtection="1">
      <alignment horizontal="center" vertical="center" wrapText="1"/>
      <protection locked="0"/>
    </xf>
    <xf numFmtId="0" fontId="68" fillId="6" borderId="109" xfId="0" applyFont="1" applyFill="1" applyBorder="1" applyAlignment="1" applyProtection="1">
      <alignment vertical="center"/>
    </xf>
    <xf numFmtId="0" fontId="69" fillId="6" borderId="109" xfId="0" applyFont="1" applyFill="1" applyBorder="1" applyProtection="1">
      <protection locked="0"/>
    </xf>
    <xf numFmtId="4" fontId="68" fillId="6" borderId="109" xfId="0" applyNumberFormat="1" applyFont="1" applyFill="1" applyBorder="1" applyAlignment="1" applyProtection="1">
      <alignment horizontal="right" vertical="center"/>
    </xf>
    <xf numFmtId="4" fontId="68" fillId="6" borderId="110" xfId="0" applyNumberFormat="1" applyFont="1" applyFill="1" applyBorder="1" applyAlignment="1" applyProtection="1">
      <alignment vertical="center"/>
    </xf>
    <xf numFmtId="0" fontId="69" fillId="0" borderId="220" xfId="0" applyFont="1" applyFill="1" applyBorder="1" applyProtection="1">
      <protection locked="0"/>
    </xf>
    <xf numFmtId="0" fontId="68" fillId="0" borderId="116" xfId="0" applyFont="1" applyFill="1" applyBorder="1" applyProtection="1"/>
    <xf numFmtId="4" fontId="69" fillId="0" borderId="115" xfId="0" applyNumberFormat="1" applyFont="1" applyFill="1" applyBorder="1" applyAlignment="1" applyProtection="1">
      <alignment horizontal="right"/>
    </xf>
    <xf numFmtId="4" fontId="69" fillId="0" borderId="116" xfId="0" applyNumberFormat="1" applyFont="1" applyFill="1" applyBorder="1" applyProtection="1"/>
    <xf numFmtId="0" fontId="68" fillId="0" borderId="63" xfId="0" applyFont="1" applyFill="1" applyBorder="1" applyAlignment="1" applyProtection="1">
      <alignment horizontal="center"/>
    </xf>
    <xf numFmtId="0" fontId="68" fillId="0" borderId="65" xfId="0" applyFont="1" applyFill="1" applyBorder="1" applyProtection="1"/>
    <xf numFmtId="4" fontId="68" fillId="0" borderId="64" xfId="0" applyNumberFormat="1" applyFont="1" applyFill="1" applyBorder="1" applyAlignment="1" applyProtection="1">
      <alignment horizontal="right"/>
    </xf>
    <xf numFmtId="4" fontId="68" fillId="0" borderId="116" xfId="0" applyNumberFormat="1" applyFont="1" applyFill="1" applyBorder="1" applyAlignment="1" applyProtection="1">
      <alignment vertical="center"/>
    </xf>
    <xf numFmtId="0" fontId="58" fillId="0" borderId="0" xfId="0" applyFont="1" applyProtection="1"/>
    <xf numFmtId="0" fontId="69" fillId="0" borderId="63" xfId="0" applyFont="1" applyFill="1" applyBorder="1" applyAlignment="1" applyProtection="1">
      <alignment horizontal="center"/>
      <protection locked="0"/>
    </xf>
    <xf numFmtId="0" fontId="69" fillId="0" borderId="65" xfId="0" applyFont="1" applyFill="1" applyBorder="1" applyProtection="1"/>
    <xf numFmtId="4" fontId="69" fillId="0" borderId="64" xfId="0" applyNumberFormat="1" applyFont="1" applyFill="1" applyBorder="1" applyAlignment="1" applyProtection="1">
      <alignment horizontal="right"/>
    </xf>
    <xf numFmtId="0" fontId="68" fillId="0" borderId="63" xfId="0" applyFont="1" applyFill="1" applyBorder="1" applyAlignment="1" applyProtection="1">
      <alignment horizontal="center"/>
      <protection locked="0"/>
    </xf>
    <xf numFmtId="4" fontId="68" fillId="0" borderId="65" xfId="0" applyNumberFormat="1" applyFont="1" applyFill="1" applyBorder="1" applyProtection="1"/>
    <xf numFmtId="0" fontId="69" fillId="0" borderId="137" xfId="0" applyFont="1" applyFill="1" applyBorder="1" applyProtection="1"/>
    <xf numFmtId="4" fontId="69" fillId="0" borderId="221" xfId="0" applyNumberFormat="1" applyFont="1" applyFill="1" applyBorder="1" applyAlignment="1" applyProtection="1">
      <alignment horizontal="right"/>
    </xf>
    <xf numFmtId="4" fontId="68" fillId="0" borderId="112" xfId="0" applyNumberFormat="1" applyFont="1" applyFill="1" applyBorder="1" applyAlignment="1" applyProtection="1">
      <alignment vertical="center"/>
    </xf>
    <xf numFmtId="0" fontId="69" fillId="6" borderId="109" xfId="0" applyFont="1" applyFill="1" applyBorder="1" applyProtection="1"/>
    <xf numFmtId="4" fontId="68" fillId="9" borderId="109" xfId="0" applyNumberFormat="1" applyFont="1" applyFill="1" applyBorder="1" applyAlignment="1" applyProtection="1">
      <alignment horizontal="right" vertical="center"/>
    </xf>
    <xf numFmtId="0" fontId="69" fillId="0" borderId="220" xfId="0" applyFont="1" applyBorder="1" applyAlignment="1" applyProtection="1">
      <alignment horizontal="left"/>
      <protection locked="0"/>
    </xf>
    <xf numFmtId="0" fontId="69" fillId="0" borderId="116" xfId="0" applyFont="1" applyBorder="1" applyProtection="1"/>
    <xf numFmtId="4" fontId="68" fillId="0" borderId="116" xfId="0" applyNumberFormat="1" applyFont="1" applyFill="1" applyBorder="1" applyProtection="1"/>
    <xf numFmtId="0" fontId="69" fillId="0" borderId="63" xfId="0" applyFont="1" applyBorder="1" applyAlignment="1" applyProtection="1">
      <alignment horizontal="center"/>
      <protection locked="0"/>
    </xf>
    <xf numFmtId="0" fontId="69" fillId="0" borderId="65" xfId="0" applyFont="1" applyBorder="1" applyProtection="1"/>
    <xf numFmtId="0" fontId="69" fillId="0" borderId="141" xfId="0" applyFont="1" applyBorder="1" applyAlignment="1" applyProtection="1">
      <alignment horizontal="center"/>
      <protection locked="0"/>
    </xf>
    <xf numFmtId="0" fontId="69" fillId="0" borderId="137" xfId="0" applyFont="1" applyBorder="1" applyProtection="1"/>
    <xf numFmtId="0" fontId="68" fillId="0" borderId="63" xfId="0" applyFont="1" applyBorder="1" applyAlignment="1" applyProtection="1">
      <alignment horizontal="center"/>
      <protection locked="0"/>
    </xf>
    <xf numFmtId="4" fontId="68" fillId="0" borderId="137" xfId="0" applyNumberFormat="1" applyFont="1" applyFill="1" applyBorder="1" applyAlignment="1" applyProtection="1">
      <alignment vertical="center"/>
    </xf>
    <xf numFmtId="0" fontId="68" fillId="6" borderId="145" xfId="0" applyFont="1" applyFill="1" applyBorder="1" applyAlignment="1" applyProtection="1">
      <alignment vertical="center"/>
    </xf>
    <xf numFmtId="0" fontId="73" fillId="6" borderId="110" xfId="0" applyFont="1" applyFill="1" applyBorder="1" applyProtection="1"/>
    <xf numFmtId="4" fontId="74" fillId="6" borderId="109" xfId="0" applyNumberFormat="1" applyFont="1" applyFill="1" applyBorder="1" applyAlignment="1" applyProtection="1">
      <alignment horizontal="right" vertical="center"/>
    </xf>
    <xf numFmtId="4" fontId="74" fillId="9" borderId="109" xfId="0" applyNumberFormat="1" applyFont="1" applyFill="1" applyBorder="1" applyAlignment="1" applyProtection="1">
      <alignment horizontal="right" vertical="center"/>
    </xf>
    <xf numFmtId="4" fontId="68" fillId="6" borderId="109" xfId="0" applyNumberFormat="1" applyFont="1" applyFill="1" applyBorder="1" applyAlignment="1" applyProtection="1">
      <alignment vertical="center"/>
    </xf>
    <xf numFmtId="0" fontId="69" fillId="0" borderId="42" xfId="0" applyFont="1" applyBorder="1" applyProtection="1">
      <protection locked="0"/>
    </xf>
    <xf numFmtId="0" fontId="69" fillId="0" borderId="21" xfId="0" applyFont="1" applyBorder="1" applyAlignment="1" applyProtection="1">
      <alignment wrapText="1"/>
    </xf>
    <xf numFmtId="4" fontId="69" fillId="0" borderId="21" xfId="0" applyNumberFormat="1" applyFont="1" applyFill="1" applyBorder="1" applyProtection="1">
      <protection locked="0"/>
    </xf>
    <xf numFmtId="4" fontId="69" fillId="0" borderId="222" xfId="0" applyNumberFormat="1" applyFont="1" applyFill="1" applyBorder="1" applyProtection="1">
      <protection locked="0"/>
    </xf>
    <xf numFmtId="4" fontId="68" fillId="0" borderId="109" xfId="0" applyNumberFormat="1" applyFont="1" applyFill="1" applyBorder="1" applyAlignment="1" applyProtection="1">
      <alignment vertical="center"/>
    </xf>
    <xf numFmtId="0" fontId="61" fillId="0" borderId="0" xfId="0" applyFont="1" applyProtection="1">
      <protection locked="0"/>
    </xf>
    <xf numFmtId="0" fontId="68" fillId="0" borderId="146" xfId="0" applyFont="1" applyBorder="1" applyProtection="1">
      <protection locked="0"/>
    </xf>
    <xf numFmtId="4" fontId="74" fillId="9" borderId="109" xfId="0" applyNumberFormat="1" applyFont="1" applyFill="1" applyBorder="1" applyAlignment="1" applyProtection="1">
      <alignment vertical="center"/>
      <protection locked="0"/>
    </xf>
    <xf numFmtId="4" fontId="74" fillId="9" borderId="110" xfId="0" applyNumberFormat="1" applyFont="1" applyFill="1" applyBorder="1" applyAlignment="1" applyProtection="1">
      <alignment vertical="center"/>
    </xf>
    <xf numFmtId="4" fontId="68" fillId="6" borderId="110" xfId="0" applyNumberFormat="1" applyFont="1" applyFill="1" applyBorder="1" applyAlignment="1" applyProtection="1">
      <alignment horizontal="right" vertical="center"/>
    </xf>
    <xf numFmtId="0" fontId="68" fillId="0" borderId="49" xfId="0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Border="1" applyAlignment="1">
      <alignment horizontal="center" vertical="center"/>
    </xf>
    <xf numFmtId="4" fontId="68" fillId="0" borderId="54" xfId="0" applyNumberFormat="1" applyFont="1" applyFill="1" applyBorder="1" applyAlignment="1" applyProtection="1">
      <alignment vertical="center"/>
      <protection locked="0"/>
    </xf>
    <xf numFmtId="4" fontId="68" fillId="0" borderId="169" xfId="0" applyNumberFormat="1" applyFont="1" applyFill="1" applyBorder="1" applyAlignment="1" applyProtection="1">
      <alignment vertical="center"/>
    </xf>
    <xf numFmtId="4" fontId="68" fillId="0" borderId="169" xfId="0" applyNumberFormat="1" applyFont="1" applyFill="1" applyBorder="1" applyAlignment="1" applyProtection="1">
      <alignment horizontal="right" vertical="center"/>
    </xf>
    <xf numFmtId="0" fontId="68" fillId="6" borderId="145" xfId="0" applyFont="1" applyFill="1" applyBorder="1" applyAlignment="1" applyProtection="1">
      <alignment horizontal="left" vertical="center"/>
      <protection locked="0"/>
    </xf>
    <xf numFmtId="0" fontId="68" fillId="6" borderId="146" xfId="0" applyFont="1" applyFill="1" applyBorder="1" applyAlignment="1" applyProtection="1">
      <alignment vertical="center"/>
    </xf>
    <xf numFmtId="0" fontId="68" fillId="0" borderId="220" xfId="0" applyFont="1" applyFill="1" applyBorder="1" applyProtection="1">
      <protection locked="0"/>
    </xf>
    <xf numFmtId="0" fontId="69" fillId="0" borderId="86" xfId="0" applyFont="1" applyFill="1" applyBorder="1" applyProtection="1"/>
    <xf numFmtId="4" fontId="69" fillId="0" borderId="115" xfId="0" applyNumberFormat="1" applyFont="1" applyFill="1" applyBorder="1" applyAlignment="1" applyProtection="1"/>
    <xf numFmtId="4" fontId="69" fillId="5" borderId="115" xfId="0" applyNumberFormat="1" applyFont="1" applyFill="1" applyBorder="1" applyAlignment="1" applyProtection="1"/>
    <xf numFmtId="4" fontId="68" fillId="0" borderId="116" xfId="0" applyNumberFormat="1" applyFont="1" applyFill="1" applyBorder="1" applyAlignment="1" applyProtection="1">
      <alignment horizontal="right" vertical="center"/>
    </xf>
    <xf numFmtId="0" fontId="69" fillId="0" borderId="60" xfId="0" applyFont="1" applyBorder="1" applyProtection="1"/>
    <xf numFmtId="4" fontId="69" fillId="0" borderId="64" xfId="0" applyNumberFormat="1" applyFont="1" applyFill="1" applyBorder="1" applyAlignment="1" applyProtection="1"/>
    <xf numFmtId="4" fontId="68" fillId="0" borderId="65" xfId="0" applyNumberFormat="1" applyFont="1" applyFill="1" applyBorder="1" applyAlignment="1" applyProtection="1">
      <alignment vertical="center"/>
    </xf>
    <xf numFmtId="4" fontId="68" fillId="0" borderId="65" xfId="0" applyNumberFormat="1" applyFont="1" applyFill="1" applyBorder="1" applyAlignment="1" applyProtection="1">
      <alignment horizontal="right" vertical="center"/>
    </xf>
    <xf numFmtId="4" fontId="68" fillId="0" borderId="64" xfId="0" applyNumberFormat="1" applyFont="1" applyFill="1" applyBorder="1" applyAlignment="1" applyProtection="1">
      <alignment vertical="center"/>
    </xf>
    <xf numFmtId="4" fontId="69" fillId="0" borderId="63" xfId="0" applyNumberFormat="1" applyFont="1" applyFill="1" applyBorder="1" applyAlignment="1" applyProtection="1"/>
    <xf numFmtId="0" fontId="68" fillId="0" borderId="220" xfId="0" applyFont="1" applyFill="1" applyBorder="1" applyAlignment="1" applyProtection="1">
      <alignment horizontal="center"/>
    </xf>
    <xf numFmtId="0" fontId="69" fillId="0" borderId="86" xfId="0" applyFont="1" applyBorder="1" applyProtection="1"/>
    <xf numFmtId="4" fontId="69" fillId="0" borderId="220" xfId="0" applyNumberFormat="1" applyFont="1" applyFill="1" applyBorder="1" applyAlignment="1" applyProtection="1"/>
    <xf numFmtId="4" fontId="68" fillId="0" borderId="51" xfId="0" applyNumberFormat="1" applyFont="1" applyFill="1" applyBorder="1" applyAlignment="1" applyProtection="1">
      <alignment vertical="center"/>
    </xf>
    <xf numFmtId="4" fontId="68" fillId="0" borderId="112" xfId="0" applyNumberFormat="1" applyFont="1" applyFill="1" applyBorder="1" applyAlignment="1" applyProtection="1">
      <alignment horizontal="right" vertical="center"/>
    </xf>
    <xf numFmtId="0" fontId="69" fillId="0" borderId="220" xfId="0" applyFont="1" applyBorder="1" applyAlignment="1" applyProtection="1">
      <alignment horizontal="center"/>
      <protection locked="0"/>
    </xf>
    <xf numFmtId="0" fontId="69" fillId="0" borderId="78" xfId="0" applyFont="1" applyBorder="1" applyProtection="1"/>
    <xf numFmtId="4" fontId="68" fillId="0" borderId="115" xfId="0" applyNumberFormat="1" applyFont="1" applyFill="1" applyBorder="1" applyAlignment="1" applyProtection="1">
      <alignment vertical="center"/>
    </xf>
    <xf numFmtId="49" fontId="69" fillId="0" borderId="74" xfId="0" applyNumberFormat="1" applyFont="1" applyBorder="1" applyProtection="1"/>
    <xf numFmtId="0" fontId="69" fillId="0" borderId="74" xfId="0" applyFont="1" applyBorder="1" applyProtection="1"/>
    <xf numFmtId="0" fontId="69" fillId="0" borderId="96" xfId="0" applyFont="1" applyBorder="1" applyProtection="1"/>
    <xf numFmtId="4" fontId="69" fillId="0" borderId="221" xfId="0" applyNumberFormat="1" applyFont="1" applyFill="1" applyBorder="1" applyAlignment="1" applyProtection="1"/>
    <xf numFmtId="0" fontId="68" fillId="0" borderId="65" xfId="0" applyFont="1" applyBorder="1" applyProtection="1"/>
    <xf numFmtId="0" fontId="68" fillId="0" borderId="66" xfId="0" applyFont="1" applyBorder="1" applyAlignment="1" applyProtection="1">
      <alignment horizontal="center"/>
      <protection locked="0"/>
    </xf>
    <xf numFmtId="0" fontId="69" fillId="0" borderId="114" xfId="0" applyFont="1" applyBorder="1" applyProtection="1">
      <protection locked="0"/>
    </xf>
    <xf numFmtId="4" fontId="69" fillId="0" borderId="67" xfId="0" applyNumberFormat="1" applyFont="1" applyFill="1" applyBorder="1" applyAlignment="1" applyProtection="1"/>
    <xf numFmtId="4" fontId="68" fillId="0" borderId="67" xfId="0" applyNumberFormat="1" applyFont="1" applyFill="1" applyBorder="1" applyAlignment="1" applyProtection="1">
      <alignment vertical="center"/>
    </xf>
    <xf numFmtId="4" fontId="68" fillId="0" borderId="67" xfId="0" applyNumberFormat="1" applyFont="1" applyFill="1" applyBorder="1" applyAlignment="1" applyProtection="1">
      <alignment horizontal="right" vertical="center"/>
    </xf>
    <xf numFmtId="0" fontId="68" fillId="0" borderId="49" xfId="0" applyFont="1" applyBorder="1" applyAlignment="1" applyProtection="1">
      <alignment horizontal="center"/>
      <protection locked="0"/>
    </xf>
    <xf numFmtId="0" fontId="69" fillId="0" borderId="0" xfId="0" applyFont="1" applyBorder="1" applyProtection="1">
      <protection locked="0"/>
    </xf>
    <xf numFmtId="4" fontId="69" fillId="0" borderId="54" xfId="0" applyNumberFormat="1" applyFont="1" applyFill="1" applyBorder="1" applyAlignment="1" applyProtection="1"/>
    <xf numFmtId="4" fontId="68" fillId="0" borderId="54" xfId="0" applyNumberFormat="1" applyFont="1" applyFill="1" applyBorder="1" applyAlignment="1" applyProtection="1">
      <alignment vertical="center"/>
    </xf>
    <xf numFmtId="4" fontId="68" fillId="0" borderId="54" xfId="0" applyNumberFormat="1" applyFont="1" applyFill="1" applyBorder="1" applyAlignment="1" applyProtection="1">
      <alignment horizontal="right" vertical="center"/>
    </xf>
    <xf numFmtId="0" fontId="68" fillId="6" borderId="145" xfId="0" applyFont="1" applyFill="1" applyBorder="1" applyAlignment="1" applyProtection="1">
      <alignment horizontal="left" vertical="center"/>
    </xf>
    <xf numFmtId="0" fontId="69" fillId="0" borderId="99" xfId="0" applyFont="1" applyBorder="1" applyProtection="1"/>
    <xf numFmtId="4" fontId="68" fillId="0" borderId="113" xfId="0" applyNumberFormat="1" applyFont="1" applyFill="1" applyBorder="1" applyAlignment="1" applyProtection="1">
      <alignment vertical="center"/>
    </xf>
    <xf numFmtId="4" fontId="68" fillId="0" borderId="113" xfId="0" applyNumberFormat="1" applyFont="1" applyFill="1" applyBorder="1" applyAlignment="1" applyProtection="1">
      <alignment horizontal="right" vertical="center"/>
    </xf>
    <xf numFmtId="0" fontId="75" fillId="0" borderId="0" xfId="1" applyFont="1"/>
    <xf numFmtId="0" fontId="10" fillId="0" borderId="0" xfId="1" applyFont="1"/>
    <xf numFmtId="0" fontId="77" fillId="0" borderId="0" xfId="1" applyFont="1"/>
    <xf numFmtId="3" fontId="75" fillId="0" borderId="53" xfId="1" applyNumberFormat="1" applyFont="1" applyBorder="1" applyAlignment="1">
      <alignment horizontal="center"/>
    </xf>
    <xf numFmtId="4" fontId="75" fillId="0" borderId="53" xfId="1" applyNumberFormat="1" applyFont="1" applyBorder="1" applyAlignment="1">
      <alignment horizontal="center"/>
    </xf>
    <xf numFmtId="0" fontId="75" fillId="0" borderId="53" xfId="1" applyFont="1" applyBorder="1"/>
    <xf numFmtId="3" fontId="75" fillId="0" borderId="53" xfId="1" applyNumberFormat="1" applyFont="1" applyBorder="1" applyAlignment="1">
      <alignment horizontal="right"/>
    </xf>
    <xf numFmtId="4" fontId="75" fillId="0" borderId="53" xfId="1" applyNumberFormat="1" applyFont="1" applyBorder="1" applyAlignment="1">
      <alignment horizontal="right"/>
    </xf>
    <xf numFmtId="49" fontId="78" fillId="0" borderId="54" xfId="1" applyNumberFormat="1" applyFont="1" applyBorder="1" applyAlignment="1">
      <alignment horizontal="center"/>
    </xf>
    <xf numFmtId="0" fontId="78" fillId="0" borderId="54" xfId="1" applyFont="1" applyBorder="1"/>
    <xf numFmtId="3" fontId="78" fillId="0" borderId="54" xfId="1" applyNumberFormat="1" applyFont="1" applyBorder="1" applyAlignment="1">
      <alignment horizontal="right"/>
    </xf>
    <xf numFmtId="4" fontId="78" fillId="0" borderId="54" xfId="1" applyNumberFormat="1" applyFont="1" applyBorder="1" applyAlignment="1">
      <alignment horizontal="right"/>
    </xf>
    <xf numFmtId="0" fontId="75" fillId="0" borderId="51" xfId="1" applyFont="1" applyBorder="1"/>
    <xf numFmtId="3" fontId="75" fillId="0" borderId="51" xfId="1" applyNumberFormat="1" applyFont="1" applyBorder="1" applyAlignment="1">
      <alignment horizontal="right"/>
    </xf>
    <xf numFmtId="4" fontId="75" fillId="0" borderId="51" xfId="1" applyNumberFormat="1" applyFont="1" applyBorder="1" applyAlignment="1">
      <alignment horizontal="right"/>
    </xf>
    <xf numFmtId="0" fontId="75" fillId="0" borderId="54" xfId="1" applyFont="1" applyBorder="1"/>
    <xf numFmtId="3" fontId="75" fillId="0" borderId="54" xfId="1" applyNumberFormat="1" applyFont="1" applyBorder="1" applyAlignment="1">
      <alignment horizontal="right"/>
    </xf>
    <xf numFmtId="4" fontId="75" fillId="0" borderId="54" xfId="1" applyNumberFormat="1" applyFont="1" applyBorder="1" applyAlignment="1">
      <alignment horizontal="right"/>
    </xf>
    <xf numFmtId="49" fontId="79" fillId="0" borderId="54" xfId="1" applyNumberFormat="1" applyFont="1" applyBorder="1" applyAlignment="1">
      <alignment horizontal="center"/>
    </xf>
    <xf numFmtId="0" fontId="79" fillId="0" borderId="54" xfId="1" applyFont="1" applyBorder="1"/>
    <xf numFmtId="3" fontId="79" fillId="0" borderId="54" xfId="1" applyNumberFormat="1" applyFont="1" applyBorder="1" applyAlignment="1">
      <alignment horizontal="right"/>
    </xf>
    <xf numFmtId="4" fontId="79" fillId="0" borderId="54" xfId="1" applyNumberFormat="1" applyFont="1" applyBorder="1" applyAlignment="1">
      <alignment horizontal="right"/>
    </xf>
    <xf numFmtId="0" fontId="10" fillId="0" borderId="54" xfId="1" applyFont="1" applyBorder="1"/>
    <xf numFmtId="3" fontId="10" fillId="0" borderId="54" xfId="1" applyNumberFormat="1" applyFont="1" applyBorder="1" applyAlignment="1">
      <alignment horizontal="right"/>
    </xf>
    <xf numFmtId="4" fontId="10" fillId="0" borderId="54" xfId="1" applyNumberFormat="1" applyFont="1" applyBorder="1" applyAlignment="1">
      <alignment horizontal="right"/>
    </xf>
    <xf numFmtId="0" fontId="10" fillId="0" borderId="54" xfId="1" applyFont="1" applyFill="1" applyBorder="1"/>
    <xf numFmtId="0" fontId="10" fillId="0" borderId="115" xfId="1" applyFont="1" applyBorder="1"/>
    <xf numFmtId="3" fontId="10" fillId="0" borderId="115" xfId="1" applyNumberFormat="1" applyFont="1" applyBorder="1" applyAlignment="1">
      <alignment horizontal="right"/>
    </xf>
    <xf numFmtId="4" fontId="10" fillId="0" borderId="115" xfId="1" applyNumberFormat="1" applyFont="1" applyBorder="1" applyAlignment="1">
      <alignment horizontal="right"/>
    </xf>
    <xf numFmtId="0" fontId="80" fillId="0" borderId="54" xfId="1" applyFont="1" applyBorder="1"/>
    <xf numFmtId="3" fontId="80" fillId="0" borderId="54" xfId="1" applyNumberFormat="1" applyFont="1" applyBorder="1" applyAlignment="1">
      <alignment horizontal="right"/>
    </xf>
    <xf numFmtId="4" fontId="80" fillId="0" borderId="54" xfId="1" applyNumberFormat="1" applyFont="1" applyBorder="1" applyAlignment="1">
      <alignment horizontal="right"/>
    </xf>
    <xf numFmtId="0" fontId="77" fillId="0" borderId="54" xfId="1" applyFont="1" applyBorder="1"/>
    <xf numFmtId="0" fontId="75" fillId="0" borderId="221" xfId="1" applyFont="1" applyBorder="1"/>
    <xf numFmtId="3" fontId="75" fillId="0" borderId="221" xfId="1" applyNumberFormat="1" applyFont="1" applyBorder="1" applyAlignment="1">
      <alignment horizontal="right"/>
    </xf>
    <xf numFmtId="4" fontId="75" fillId="0" borderId="221" xfId="1" applyNumberFormat="1" applyFont="1" applyBorder="1" applyAlignment="1">
      <alignment horizontal="right"/>
    </xf>
    <xf numFmtId="0" fontId="79" fillId="0" borderId="112" xfId="1" applyFont="1" applyBorder="1" applyAlignment="1">
      <alignment vertical="center"/>
    </xf>
    <xf numFmtId="3" fontId="10" fillId="0" borderId="0" xfId="1" applyNumberFormat="1" applyFont="1" applyAlignment="1">
      <alignment horizontal="right"/>
    </xf>
    <xf numFmtId="4" fontId="82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0" fontId="77" fillId="0" borderId="0" xfId="7" applyFont="1"/>
    <xf numFmtId="0" fontId="83" fillId="0" borderId="0" xfId="4" applyFont="1"/>
    <xf numFmtId="0" fontId="6" fillId="0" borderId="53" xfId="4" applyBorder="1" applyAlignment="1">
      <alignment horizontal="center"/>
    </xf>
    <xf numFmtId="14" fontId="6" fillId="0" borderId="54" xfId="4" applyNumberFormat="1" applyBorder="1" applyAlignment="1">
      <alignment horizontal="center"/>
    </xf>
    <xf numFmtId="0" fontId="6" fillId="0" borderId="54" xfId="4" applyBorder="1" applyAlignment="1">
      <alignment horizontal="center"/>
    </xf>
    <xf numFmtId="0" fontId="31" fillId="0" borderId="53" xfId="4" applyFont="1" applyBorder="1" applyAlignment="1">
      <alignment horizontal="center"/>
    </xf>
    <xf numFmtId="3" fontId="31" fillId="0" borderId="53" xfId="4" applyNumberFormat="1" applyFont="1" applyBorder="1" applyAlignment="1">
      <alignment horizontal="right"/>
    </xf>
    <xf numFmtId="4" fontId="31" fillId="0" borderId="53" xfId="4" applyNumberFormat="1" applyFont="1" applyBorder="1" applyAlignment="1">
      <alignment horizontal="right"/>
    </xf>
    <xf numFmtId="0" fontId="31" fillId="0" borderId="53" xfId="4" applyFont="1" applyBorder="1" applyAlignment="1">
      <alignment horizontal="right"/>
    </xf>
    <xf numFmtId="0" fontId="6" fillId="0" borderId="53" xfId="4" applyBorder="1"/>
    <xf numFmtId="3" fontId="6" fillId="0" borderId="53" xfId="4" applyNumberFormat="1" applyBorder="1" applyAlignment="1">
      <alignment horizontal="right"/>
    </xf>
    <xf numFmtId="4" fontId="6" fillId="0" borderId="53" xfId="4" applyNumberFormat="1" applyBorder="1" applyAlignment="1">
      <alignment horizontal="right"/>
    </xf>
    <xf numFmtId="0" fontId="6" fillId="0" borderId="53" xfId="4" applyBorder="1" applyAlignment="1">
      <alignment horizontal="right"/>
    </xf>
    <xf numFmtId="0" fontId="31" fillId="0" borderId="54" xfId="4" applyFont="1" applyBorder="1"/>
    <xf numFmtId="3" fontId="31" fillId="0" borderId="54" xfId="4" applyNumberFormat="1" applyFont="1" applyBorder="1" applyAlignment="1">
      <alignment horizontal="right"/>
    </xf>
    <xf numFmtId="4" fontId="31" fillId="0" borderId="54" xfId="4" applyNumberFormat="1" applyFont="1" applyBorder="1" applyAlignment="1">
      <alignment horizontal="right"/>
    </xf>
    <xf numFmtId="0" fontId="31" fillId="0" borderId="54" xfId="4" applyFont="1" applyBorder="1" applyAlignment="1">
      <alignment horizontal="right"/>
    </xf>
    <xf numFmtId="0" fontId="46" fillId="10" borderId="54" xfId="4" applyFont="1" applyFill="1" applyBorder="1"/>
    <xf numFmtId="3" fontId="46" fillId="10" borderId="54" xfId="4" applyNumberFormat="1" applyFont="1" applyFill="1" applyBorder="1" applyAlignment="1">
      <alignment horizontal="right"/>
    </xf>
    <xf numFmtId="4" fontId="46" fillId="10" borderId="54" xfId="4" applyNumberFormat="1" applyFont="1" applyFill="1" applyBorder="1" applyAlignment="1">
      <alignment horizontal="right"/>
    </xf>
    <xf numFmtId="0" fontId="46" fillId="10" borderId="54" xfId="4" applyFont="1" applyFill="1" applyBorder="1" applyAlignment="1">
      <alignment horizontal="right"/>
    </xf>
    <xf numFmtId="0" fontId="6" fillId="0" borderId="54" xfId="4" applyBorder="1"/>
    <xf numFmtId="3" fontId="6" fillId="0" borderId="54" xfId="4" applyNumberFormat="1" applyBorder="1" applyAlignment="1">
      <alignment horizontal="right"/>
    </xf>
    <xf numFmtId="4" fontId="6" fillId="0" borderId="54" xfId="4" applyNumberFormat="1" applyBorder="1" applyAlignment="1">
      <alignment horizontal="right"/>
    </xf>
    <xf numFmtId="0" fontId="6" fillId="0" borderId="54" xfId="4" applyBorder="1" applyAlignment="1">
      <alignment horizontal="right"/>
    </xf>
    <xf numFmtId="0" fontId="31" fillId="0" borderId="53" xfId="4" applyFont="1" applyBorder="1"/>
    <xf numFmtId="0" fontId="31" fillId="0" borderId="109" xfId="4" applyFont="1" applyBorder="1"/>
    <xf numFmtId="3" fontId="31" fillId="0" borderId="109" xfId="4" applyNumberFormat="1" applyFont="1" applyBorder="1" applyAlignment="1">
      <alignment horizontal="right"/>
    </xf>
    <xf numFmtId="4" fontId="31" fillId="0" borderId="109" xfId="4" applyNumberFormat="1" applyFont="1" applyBorder="1" applyAlignment="1">
      <alignment horizontal="right"/>
    </xf>
    <xf numFmtId="0" fontId="31" fillId="0" borderId="109" xfId="4" applyFont="1" applyBorder="1" applyAlignment="1">
      <alignment horizontal="right"/>
    </xf>
    <xf numFmtId="0" fontId="6" fillId="0" borderId="109" xfId="4" applyBorder="1"/>
    <xf numFmtId="3" fontId="6" fillId="0" borderId="109" xfId="4" applyNumberFormat="1" applyBorder="1" applyAlignment="1">
      <alignment horizontal="right"/>
    </xf>
    <xf numFmtId="4" fontId="6" fillId="0" borderId="109" xfId="4" applyNumberFormat="1" applyBorder="1" applyAlignment="1">
      <alignment horizontal="right"/>
    </xf>
    <xf numFmtId="0" fontId="6" fillId="0" borderId="109" xfId="4" applyBorder="1" applyAlignment="1">
      <alignment horizontal="right"/>
    </xf>
    <xf numFmtId="0" fontId="84" fillId="0" borderId="0" xfId="4" applyFont="1" applyAlignment="1">
      <alignment horizontal="right"/>
    </xf>
    <xf numFmtId="0" fontId="75" fillId="0" borderId="0" xfId="8" applyFont="1"/>
    <xf numFmtId="0" fontId="10" fillId="0" borderId="0" xfId="8"/>
    <xf numFmtId="0" fontId="75" fillId="0" borderId="42" xfId="8" applyFont="1" applyBorder="1" applyAlignment="1">
      <alignment horizontal="center"/>
    </xf>
    <xf numFmtId="0" fontId="75" fillId="0" borderId="169" xfId="8" applyFont="1" applyBorder="1" applyAlignment="1">
      <alignment horizontal="center"/>
    </xf>
    <xf numFmtId="0" fontId="10" fillId="0" borderId="53" xfId="8" applyBorder="1"/>
    <xf numFmtId="0" fontId="10" fillId="0" borderId="71" xfId="8" applyBorder="1"/>
    <xf numFmtId="3" fontId="10" fillId="0" borderId="44" xfId="8" applyNumberFormat="1" applyBorder="1"/>
    <xf numFmtId="4" fontId="10" fillId="0" borderId="45" xfId="8" applyNumberFormat="1" applyBorder="1"/>
    <xf numFmtId="49" fontId="79" fillId="0" borderId="54" xfId="8" applyNumberFormat="1" applyFont="1" applyBorder="1" applyAlignment="1">
      <alignment horizontal="center"/>
    </xf>
    <xf numFmtId="0" fontId="79" fillId="0" borderId="0" xfId="8" applyFont="1" applyBorder="1"/>
    <xf numFmtId="3" fontId="79" fillId="0" borderId="46" xfId="8" applyNumberFormat="1" applyFont="1" applyBorder="1"/>
    <xf numFmtId="4" fontId="79" fillId="0" borderId="47" xfId="8" applyNumberFormat="1" applyFont="1" applyBorder="1"/>
    <xf numFmtId="0" fontId="10" fillId="0" borderId="54" xfId="8" applyBorder="1"/>
    <xf numFmtId="0" fontId="10" fillId="0" borderId="0" xfId="8" applyBorder="1"/>
    <xf numFmtId="3" fontId="10" fillId="0" borderId="46" xfId="8" applyNumberFormat="1" applyBorder="1"/>
    <xf numFmtId="4" fontId="10" fillId="0" borderId="47" xfId="8" applyNumberFormat="1" applyBorder="1"/>
    <xf numFmtId="0" fontId="10" fillId="0" borderId="103" xfId="8" applyBorder="1"/>
    <xf numFmtId="0" fontId="10" fillId="0" borderId="115" xfId="8" applyBorder="1"/>
    <xf numFmtId="0" fontId="10" fillId="0" borderId="181" xfId="8" applyBorder="1"/>
    <xf numFmtId="0" fontId="10" fillId="0" borderId="86" xfId="8" applyBorder="1"/>
    <xf numFmtId="3" fontId="10" fillId="0" borderId="164" xfId="8" applyNumberFormat="1" applyBorder="1"/>
    <xf numFmtId="4" fontId="10" fillId="0" borderId="165" xfId="8" applyNumberFormat="1" applyBorder="1"/>
    <xf numFmtId="0" fontId="10" fillId="0" borderId="221" xfId="8" applyBorder="1"/>
    <xf numFmtId="0" fontId="10" fillId="0" borderId="88" xfId="8" applyBorder="1"/>
    <xf numFmtId="3" fontId="10" fillId="0" borderId="125" xfId="8" applyNumberFormat="1" applyBorder="1"/>
    <xf numFmtId="4" fontId="10" fillId="0" borderId="55" xfId="8" applyNumberFormat="1" applyBorder="1"/>
    <xf numFmtId="0" fontId="77" fillId="0" borderId="0" xfId="8" applyFont="1" applyBorder="1"/>
    <xf numFmtId="0" fontId="77" fillId="0" borderId="86" xfId="8" applyFont="1" applyBorder="1"/>
    <xf numFmtId="0" fontId="10" fillId="0" borderId="51" xfId="8" applyBorder="1"/>
    <xf numFmtId="0" fontId="10" fillId="0" borderId="56" xfId="8" applyBorder="1"/>
    <xf numFmtId="3" fontId="10" fillId="0" borderId="48" xfId="8" applyNumberFormat="1" applyBorder="1"/>
    <xf numFmtId="4" fontId="10" fillId="0" borderId="57" xfId="8" applyNumberFormat="1" applyBorder="1"/>
    <xf numFmtId="0" fontId="85" fillId="0" borderId="0" xfId="8" applyFont="1" applyAlignment="1">
      <alignment horizontal="right"/>
    </xf>
    <xf numFmtId="0" fontId="10" fillId="0" borderId="0" xfId="1"/>
    <xf numFmtId="0" fontId="75" fillId="0" borderId="42" xfId="1" applyFont="1" applyBorder="1" applyAlignment="1">
      <alignment horizontal="center"/>
    </xf>
    <xf numFmtId="0" fontId="75" fillId="0" borderId="169" xfId="1" applyFont="1" applyBorder="1" applyAlignment="1">
      <alignment horizontal="center"/>
    </xf>
    <xf numFmtId="0" fontId="10" fillId="0" borderId="53" xfId="1" applyBorder="1"/>
    <xf numFmtId="0" fontId="10" fillId="0" borderId="71" xfId="1" applyBorder="1"/>
    <xf numFmtId="3" fontId="10" fillId="0" borderId="44" xfId="1" applyNumberFormat="1" applyBorder="1"/>
    <xf numFmtId="4" fontId="10" fillId="0" borderId="45" xfId="1" applyNumberFormat="1" applyBorder="1"/>
    <xf numFmtId="0" fontId="79" fillId="0" borderId="0" xfId="1" applyFont="1" applyBorder="1"/>
    <xf numFmtId="3" fontId="79" fillId="0" borderId="46" xfId="1" applyNumberFormat="1" applyFont="1" applyBorder="1"/>
    <xf numFmtId="4" fontId="79" fillId="0" borderId="47" xfId="1" applyNumberFormat="1" applyFont="1" applyBorder="1"/>
    <xf numFmtId="0" fontId="10" fillId="0" borderId="54" xfId="1" applyBorder="1"/>
    <xf numFmtId="0" fontId="10" fillId="0" borderId="0" xfId="1" applyBorder="1"/>
    <xf numFmtId="3" fontId="10" fillId="0" borderId="46" xfId="1" applyNumberFormat="1" applyBorder="1"/>
    <xf numFmtId="4" fontId="10" fillId="0" borderId="47" xfId="1" applyNumberFormat="1" applyBorder="1"/>
    <xf numFmtId="0" fontId="10" fillId="0" borderId="103" xfId="1" applyBorder="1"/>
    <xf numFmtId="0" fontId="10" fillId="0" borderId="115" xfId="1" applyBorder="1"/>
    <xf numFmtId="0" fontId="10" fillId="0" borderId="181" xfId="1" applyBorder="1"/>
    <xf numFmtId="0" fontId="10" fillId="0" borderId="86" xfId="1" applyBorder="1"/>
    <xf numFmtId="3" fontId="10" fillId="0" borderId="164" xfId="1" applyNumberFormat="1" applyBorder="1"/>
    <xf numFmtId="4" fontId="10" fillId="0" borderId="165" xfId="1" applyNumberFormat="1" applyBorder="1"/>
    <xf numFmtId="0" fontId="10" fillId="0" borderId="221" xfId="1" applyBorder="1"/>
    <xf numFmtId="0" fontId="10" fillId="0" borderId="88" xfId="1" applyBorder="1"/>
    <xf numFmtId="3" fontId="10" fillId="0" borderId="125" xfId="1" applyNumberFormat="1" applyBorder="1"/>
    <xf numFmtId="4" fontId="10" fillId="0" borderId="55" xfId="1" applyNumberFormat="1" applyBorder="1"/>
    <xf numFmtId="0" fontId="77" fillId="0" borderId="0" xfId="1" applyFont="1" applyBorder="1"/>
    <xf numFmtId="0" fontId="77" fillId="0" borderId="86" xfId="1" applyFont="1" applyBorder="1"/>
    <xf numFmtId="0" fontId="10" fillId="0" borderId="51" xfId="1" applyBorder="1"/>
    <xf numFmtId="0" fontId="10" fillId="0" borderId="56" xfId="1" applyBorder="1"/>
    <xf numFmtId="3" fontId="10" fillId="0" borderId="48" xfId="1" applyNumberFormat="1" applyBorder="1"/>
    <xf numFmtId="4" fontId="10" fillId="0" borderId="57" xfId="1" applyNumberFormat="1" applyBorder="1"/>
    <xf numFmtId="0" fontId="85" fillId="0" borderId="0" xfId="1" applyFont="1" applyAlignment="1">
      <alignment horizontal="right"/>
    </xf>
    <xf numFmtId="0" fontId="86" fillId="0" borderId="0" xfId="1" applyFont="1"/>
    <xf numFmtId="0" fontId="75" fillId="0" borderId="43" xfId="1" applyFont="1" applyBorder="1" applyAlignment="1">
      <alignment horizontal="center"/>
    </xf>
    <xf numFmtId="0" fontId="87" fillId="0" borderId="0" xfId="1" applyFont="1" applyBorder="1"/>
    <xf numFmtId="3" fontId="87" fillId="0" borderId="46" xfId="1" applyNumberFormat="1" applyFont="1" applyBorder="1"/>
    <xf numFmtId="4" fontId="87" fillId="0" borderId="47" xfId="1" applyNumberFormat="1" applyFont="1" applyBorder="1"/>
    <xf numFmtId="3" fontId="10" fillId="0" borderId="0" xfId="1" applyNumberFormat="1"/>
    <xf numFmtId="4" fontId="85" fillId="0" borderId="0" xfId="1" applyNumberFormat="1" applyFont="1" applyAlignment="1">
      <alignment horizontal="right"/>
    </xf>
    <xf numFmtId="4" fontId="33" fillId="0" borderId="89" xfId="2" applyNumberFormat="1" applyFont="1" applyBorder="1" applyAlignment="1" applyProtection="1">
      <alignment horizontal="center" vertical="center"/>
      <protection locked="0"/>
    </xf>
    <xf numFmtId="0" fontId="88" fillId="0" borderId="44" xfId="0" applyFont="1" applyBorder="1" applyProtection="1">
      <protection locked="0"/>
    </xf>
    <xf numFmtId="0" fontId="88" fillId="0" borderId="46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3" fontId="0" fillId="0" borderId="0" xfId="0" applyNumberFormat="1"/>
    <xf numFmtId="4" fontId="0" fillId="0" borderId="0" xfId="0" applyNumberFormat="1"/>
    <xf numFmtId="0" fontId="75" fillId="0" borderId="0" xfId="0" applyFont="1"/>
    <xf numFmtId="0" fontId="89" fillId="0" borderId="0" xfId="0" applyFont="1"/>
    <xf numFmtId="3" fontId="75" fillId="0" borderId="0" xfId="0" applyNumberFormat="1" applyFont="1" applyAlignment="1">
      <alignment horizontal="center"/>
    </xf>
    <xf numFmtId="4" fontId="75" fillId="0" borderId="0" xfId="0" applyNumberFormat="1" applyFont="1" applyAlignment="1">
      <alignment horizontal="right"/>
    </xf>
    <xf numFmtId="0" fontId="0" fillId="0" borderId="53" xfId="0" applyBorder="1" applyAlignment="1">
      <alignment horizontal="center"/>
    </xf>
    <xf numFmtId="0" fontId="75" fillId="0" borderId="53" xfId="0" applyFont="1" applyBorder="1" applyAlignment="1">
      <alignment horizontal="center"/>
    </xf>
    <xf numFmtId="3" fontId="75" fillId="0" borderId="53" xfId="0" applyNumberFormat="1" applyFont="1" applyBorder="1" applyAlignment="1">
      <alignment horizontal="center"/>
    </xf>
    <xf numFmtId="4" fontId="75" fillId="0" borderId="53" xfId="0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5" fillId="0" borderId="51" xfId="0" applyFont="1" applyBorder="1" applyAlignment="1">
      <alignment horizontal="center"/>
    </xf>
    <xf numFmtId="3" fontId="75" fillId="0" borderId="51" xfId="0" applyNumberFormat="1" applyFont="1" applyBorder="1" applyAlignment="1">
      <alignment horizontal="center"/>
    </xf>
    <xf numFmtId="4" fontId="75" fillId="0" borderId="51" xfId="0" applyNumberFormat="1" applyFon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0" fontId="0" fillId="0" borderId="53" xfId="0" applyBorder="1"/>
    <xf numFmtId="0" fontId="75" fillId="0" borderId="53" xfId="0" applyFont="1" applyBorder="1"/>
    <xf numFmtId="165" fontId="0" fillId="0" borderId="53" xfId="0" applyNumberFormat="1" applyBorder="1"/>
    <xf numFmtId="3" fontId="0" fillId="0" borderId="53" xfId="0" applyNumberFormat="1" applyBorder="1"/>
    <xf numFmtId="4" fontId="0" fillId="0" borderId="52" xfId="0" applyNumberFormat="1" applyBorder="1"/>
    <xf numFmtId="4" fontId="0" fillId="0" borderId="53" xfId="0" applyNumberFormat="1" applyBorder="1"/>
    <xf numFmtId="0" fontId="0" fillId="0" borderId="54" xfId="0" applyBorder="1"/>
    <xf numFmtId="165" fontId="0" fillId="0" borderId="54" xfId="0" applyNumberFormat="1" applyBorder="1"/>
    <xf numFmtId="3" fontId="0" fillId="0" borderId="54" xfId="0" applyNumberFormat="1" applyBorder="1"/>
    <xf numFmtId="4" fontId="0" fillId="0" borderId="49" xfId="0" applyNumberFormat="1" applyBorder="1"/>
    <xf numFmtId="4" fontId="0" fillId="0" borderId="54" xfId="0" applyNumberFormat="1" applyBorder="1"/>
    <xf numFmtId="0" fontId="0" fillId="0" borderId="51" xfId="0" applyBorder="1"/>
    <xf numFmtId="49" fontId="81" fillId="0" borderId="51" xfId="0" applyNumberFormat="1" applyFont="1" applyBorder="1"/>
    <xf numFmtId="165" fontId="0" fillId="0" borderId="51" xfId="0" applyNumberFormat="1" applyBorder="1"/>
    <xf numFmtId="3" fontId="0" fillId="0" borderId="51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0" fontId="0" fillId="0" borderId="109" xfId="0" applyBorder="1"/>
    <xf numFmtId="0" fontId="75" fillId="0" borderId="109" xfId="0" applyFont="1" applyBorder="1"/>
    <xf numFmtId="165" fontId="0" fillId="0" borderId="109" xfId="0" applyNumberFormat="1" applyBorder="1"/>
    <xf numFmtId="3" fontId="0" fillId="0" borderId="109" xfId="0" applyNumberFormat="1" applyBorder="1"/>
    <xf numFmtId="4" fontId="0" fillId="0" borderId="109" xfId="0" applyNumberFormat="1" applyBorder="1"/>
    <xf numFmtId="0" fontId="0" fillId="0" borderId="109" xfId="0" applyFill="1" applyBorder="1"/>
    <xf numFmtId="49" fontId="81" fillId="0" borderId="109" xfId="0" applyNumberFormat="1" applyFont="1" applyBorder="1"/>
    <xf numFmtId="49" fontId="81" fillId="0" borderId="109" xfId="0" applyNumberFormat="1" applyFont="1" applyFill="1" applyBorder="1"/>
    <xf numFmtId="3" fontId="0" fillId="0" borderId="109" xfId="0" applyNumberFormat="1" applyFill="1" applyBorder="1"/>
    <xf numFmtId="4" fontId="0" fillId="0" borderId="109" xfId="0" applyNumberFormat="1" applyFill="1" applyBorder="1"/>
    <xf numFmtId="0" fontId="81" fillId="0" borderId="109" xfId="0" applyFont="1" applyBorder="1"/>
    <xf numFmtId="0" fontId="81" fillId="0" borderId="109" xfId="0" applyFont="1" applyBorder="1" applyAlignment="1"/>
    <xf numFmtId="0" fontId="10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Border="1" applyAlignment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85" xfId="0" applyBorder="1" applyAlignment="1">
      <alignment horizontal="center"/>
    </xf>
    <xf numFmtId="0" fontId="75" fillId="0" borderId="54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54" xfId="0" applyNumberFormat="1" applyBorder="1" applyAlignment="1">
      <alignment horizontal="right"/>
    </xf>
    <xf numFmtId="4" fontId="0" fillId="0" borderId="54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0" xfId="0" applyNumberFormat="1" applyFill="1" applyBorder="1" applyAlignment="1">
      <alignment horizontal="center"/>
    </xf>
    <xf numFmtId="3" fontId="0" fillId="2" borderId="64" xfId="0" applyNumberFormat="1" applyFill="1" applyBorder="1" applyAlignment="1">
      <alignment horizontal="right"/>
    </xf>
    <xf numFmtId="3" fontId="0" fillId="2" borderId="60" xfId="0" applyNumberFormat="1" applyFill="1" applyBorder="1" applyAlignment="1">
      <alignment horizontal="right"/>
    </xf>
    <xf numFmtId="3" fontId="0" fillId="0" borderId="64" xfId="0" applyNumberFormat="1" applyFill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165" fontId="0" fillId="0" borderId="60" xfId="0" applyNumberFormat="1" applyBorder="1"/>
    <xf numFmtId="165" fontId="0" fillId="0" borderId="64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64" xfId="0" applyNumberFormat="1" applyBorder="1"/>
    <xf numFmtId="4" fontId="0" fillId="2" borderId="60" xfId="0" applyNumberFormat="1" applyFill="1" applyBorder="1" applyAlignment="1">
      <alignment horizontal="center"/>
    </xf>
    <xf numFmtId="3" fontId="0" fillId="2" borderId="64" xfId="0" applyNumberFormat="1" applyFill="1" applyBorder="1" applyAlignment="1">
      <alignment horizontal="center"/>
    </xf>
    <xf numFmtId="3" fontId="0" fillId="2" borderId="60" xfId="0" applyNumberFormat="1" applyFill="1" applyBorder="1" applyAlignment="1">
      <alignment horizontal="center"/>
    </xf>
    <xf numFmtId="4" fontId="0" fillId="0" borderId="0" xfId="0" applyNumberFormat="1" applyBorder="1"/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" fontId="0" fillId="0" borderId="56" xfId="0" applyNumberFormat="1" applyBorder="1"/>
    <xf numFmtId="3" fontId="0" fillId="0" borderId="51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0" fontId="0" fillId="2" borderId="53" xfId="0" applyFill="1" applyBorder="1"/>
    <xf numFmtId="0" fontId="0" fillId="2" borderId="53" xfId="0" applyFill="1" applyBorder="1" applyAlignment="1">
      <alignment horizontal="center"/>
    </xf>
    <xf numFmtId="4" fontId="0" fillId="2" borderId="53" xfId="0" applyNumberFormat="1" applyFill="1" applyBorder="1"/>
    <xf numFmtId="3" fontId="0" fillId="2" borderId="53" xfId="0" applyNumberFormat="1" applyFill="1" applyBorder="1" applyAlignment="1">
      <alignment horizontal="right"/>
    </xf>
    <xf numFmtId="0" fontId="0" fillId="2" borderId="54" xfId="0" applyFill="1" applyBorder="1" applyAlignment="1">
      <alignment horizontal="left"/>
    </xf>
    <xf numFmtId="0" fontId="0" fillId="2" borderId="54" xfId="0" applyFill="1" applyBorder="1" applyAlignment="1">
      <alignment horizontal="center"/>
    </xf>
    <xf numFmtId="165" fontId="0" fillId="2" borderId="54" xfId="0" applyNumberFormat="1" applyFill="1" applyBorder="1"/>
    <xf numFmtId="4" fontId="0" fillId="2" borderId="54" xfId="0" applyNumberFormat="1" applyFill="1" applyBorder="1"/>
    <xf numFmtId="3" fontId="0" fillId="2" borderId="54" xfId="0" applyNumberFormat="1" applyFill="1" applyBorder="1" applyAlignment="1">
      <alignment horizontal="right"/>
    </xf>
    <xf numFmtId="0" fontId="0" fillId="2" borderId="51" xfId="0" applyFill="1" applyBorder="1"/>
    <xf numFmtId="0" fontId="0" fillId="2" borderId="51" xfId="0" applyFill="1" applyBorder="1" applyAlignment="1">
      <alignment horizontal="center"/>
    </xf>
    <xf numFmtId="3" fontId="0" fillId="2" borderId="51" xfId="0" applyNumberFormat="1" applyFill="1" applyBorder="1" applyAlignment="1">
      <alignment horizontal="right"/>
    </xf>
    <xf numFmtId="0" fontId="85" fillId="0" borderId="0" xfId="0" applyFont="1"/>
    <xf numFmtId="4" fontId="10" fillId="0" borderId="0" xfId="0" applyNumberFormat="1" applyFont="1"/>
    <xf numFmtId="0" fontId="10" fillId="0" borderId="0" xfId="0" applyFont="1"/>
    <xf numFmtId="0" fontId="34" fillId="0" borderId="145" xfId="2" applyFont="1" applyBorder="1" applyAlignment="1">
      <alignment vertical="center"/>
    </xf>
    <xf numFmtId="0" fontId="33" fillId="0" borderId="146" xfId="2" applyFont="1" applyBorder="1" applyAlignment="1">
      <alignment vertical="center"/>
    </xf>
    <xf numFmtId="0" fontId="34" fillId="0" borderId="58" xfId="2" applyFont="1" applyBorder="1" applyAlignment="1">
      <alignment vertical="center"/>
    </xf>
    <xf numFmtId="0" fontId="33" fillId="0" borderId="220" xfId="2" applyFont="1" applyBorder="1" applyAlignment="1">
      <alignment vertical="center"/>
    </xf>
    <xf numFmtId="0" fontId="33" fillId="0" borderId="63" xfId="2" applyFont="1" applyBorder="1" applyAlignment="1">
      <alignment vertical="center"/>
    </xf>
    <xf numFmtId="0" fontId="33" fillId="0" borderId="141" xfId="2" applyFont="1" applyBorder="1" applyAlignment="1">
      <alignment vertical="center"/>
    </xf>
    <xf numFmtId="4" fontId="33" fillId="0" borderId="65" xfId="2" applyNumberFormat="1" applyFont="1" applyBorder="1" applyAlignment="1" applyProtection="1">
      <alignment horizontal="center" vertical="center"/>
      <protection locked="0"/>
    </xf>
    <xf numFmtId="0" fontId="34" fillId="0" borderId="141" xfId="2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33" fillId="0" borderId="66" xfId="2" applyFont="1" applyBorder="1" applyAlignment="1">
      <alignment vertical="center"/>
    </xf>
    <xf numFmtId="0" fontId="33" fillId="0" borderId="68" xfId="2" applyFont="1" applyBorder="1" applyAlignment="1">
      <alignment vertical="center"/>
    </xf>
    <xf numFmtId="14" fontId="33" fillId="0" borderId="0" xfId="0" applyNumberFormat="1" applyFont="1" applyAlignment="1">
      <alignment vertical="center"/>
    </xf>
    <xf numFmtId="4" fontId="31" fillId="0" borderId="0" xfId="4" applyNumberFormat="1" applyFont="1" applyAlignment="1">
      <alignment horizontal="right"/>
    </xf>
    <xf numFmtId="0" fontId="62" fillId="0" borderId="0" xfId="5" applyFont="1" applyAlignment="1">
      <alignment horizontal="right"/>
    </xf>
    <xf numFmtId="0" fontId="90" fillId="0" borderId="0" xfId="6" applyFont="1" applyAlignment="1">
      <alignment horizontal="right"/>
    </xf>
    <xf numFmtId="0" fontId="81" fillId="0" borderId="0" xfId="0" applyFont="1" applyFill="1" applyBorder="1"/>
    <xf numFmtId="49" fontId="34" fillId="0" borderId="0" xfId="0" applyNumberFormat="1" applyFont="1" applyBorder="1" applyAlignment="1">
      <alignment vertical="center" wrapText="1"/>
    </xf>
    <xf numFmtId="4" fontId="33" fillId="0" borderId="8" xfId="0" applyNumberFormat="1" applyFont="1" applyBorder="1" applyAlignment="1">
      <alignment horizontal="right" vertical="center" wrapText="1"/>
    </xf>
    <xf numFmtId="49" fontId="33" fillId="0" borderId="24" xfId="0" applyNumberFormat="1" applyFont="1" applyBorder="1" applyAlignment="1">
      <alignment vertical="center"/>
    </xf>
    <xf numFmtId="0" fontId="5" fillId="0" borderId="74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33" fillId="0" borderId="220" xfId="0" applyFont="1" applyBorder="1" applyAlignment="1">
      <alignment vertical="center"/>
    </xf>
    <xf numFmtId="3" fontId="33" fillId="0" borderId="77" xfId="0" applyNumberFormat="1" applyFont="1" applyBorder="1" applyAlignment="1">
      <alignment vertical="center"/>
    </xf>
    <xf numFmtId="3" fontId="33" fillId="0" borderId="77" xfId="0" applyNumberFormat="1" applyFont="1" applyFill="1" applyBorder="1" applyAlignment="1">
      <alignment vertical="center"/>
    </xf>
    <xf numFmtId="0" fontId="33" fillId="0" borderId="77" xfId="0" applyFont="1" applyFill="1" applyBorder="1" applyAlignment="1">
      <alignment vertical="center"/>
    </xf>
    <xf numFmtId="0" fontId="33" fillId="0" borderId="165" xfId="0" applyFont="1" applyBorder="1" applyAlignment="1">
      <alignment vertical="center"/>
    </xf>
    <xf numFmtId="0" fontId="10" fillId="0" borderId="162" xfId="0" applyFont="1" applyBorder="1"/>
    <xf numFmtId="0" fontId="10" fillId="0" borderId="223" xfId="0" applyFont="1" applyBorder="1"/>
    <xf numFmtId="3" fontId="10" fillId="0" borderId="223" xfId="0" applyNumberFormat="1" applyFont="1" applyBorder="1"/>
    <xf numFmtId="3" fontId="10" fillId="0" borderId="223" xfId="0" applyNumberFormat="1" applyFont="1" applyFill="1" applyBorder="1"/>
    <xf numFmtId="0" fontId="10" fillId="0" borderId="223" xfId="0" applyFont="1" applyFill="1" applyBorder="1"/>
    <xf numFmtId="0" fontId="10" fillId="0" borderId="224" xfId="0" applyFont="1" applyFill="1" applyBorder="1"/>
    <xf numFmtId="0" fontId="10" fillId="0" borderId="225" xfId="0" applyFont="1" applyBorder="1"/>
    <xf numFmtId="0" fontId="10" fillId="0" borderId="226" xfId="0" applyFont="1" applyBorder="1"/>
    <xf numFmtId="3" fontId="10" fillId="0" borderId="226" xfId="0" applyNumberFormat="1" applyFont="1" applyBorder="1"/>
    <xf numFmtId="3" fontId="10" fillId="0" borderId="226" xfId="0" applyNumberFormat="1" applyFont="1" applyFill="1" applyBorder="1"/>
    <xf numFmtId="0" fontId="10" fillId="0" borderId="226" xfId="0" applyFont="1" applyFill="1" applyBorder="1"/>
    <xf numFmtId="0" fontId="10" fillId="0" borderId="227" xfId="0" applyFont="1" applyFill="1" applyBorder="1"/>
    <xf numFmtId="0" fontId="10" fillId="0" borderId="228" xfId="0" applyFont="1" applyBorder="1"/>
    <xf numFmtId="0" fontId="10" fillId="0" borderId="229" xfId="0" applyFont="1" applyBorder="1"/>
    <xf numFmtId="3" fontId="10" fillId="0" borderId="229" xfId="0" applyNumberFormat="1" applyFont="1" applyBorder="1"/>
    <xf numFmtId="3" fontId="10" fillId="0" borderId="229" xfId="0" applyNumberFormat="1" applyFont="1" applyFill="1" applyBorder="1"/>
    <xf numFmtId="0" fontId="10" fillId="0" borderId="229" xfId="0" applyFont="1" applyFill="1" applyBorder="1"/>
    <xf numFmtId="0" fontId="10" fillId="0" borderId="230" xfId="0" applyFont="1" applyBorder="1"/>
    <xf numFmtId="3" fontId="10" fillId="0" borderId="230" xfId="0" applyNumberFormat="1" applyFont="1" applyBorder="1"/>
    <xf numFmtId="3" fontId="10" fillId="0" borderId="230" xfId="0" applyNumberFormat="1" applyFont="1" applyFill="1" applyBorder="1"/>
    <xf numFmtId="0" fontId="10" fillId="0" borderId="230" xfId="0" applyFont="1" applyFill="1" applyBorder="1"/>
    <xf numFmtId="3" fontId="23" fillId="0" borderId="69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/>
    </xf>
    <xf numFmtId="49" fontId="33" fillId="0" borderId="96" xfId="0" applyNumberFormat="1" applyFont="1" applyBorder="1" applyAlignment="1">
      <alignment vertical="center"/>
    </xf>
    <xf numFmtId="14" fontId="33" fillId="0" borderId="0" xfId="0" applyNumberFormat="1" applyFont="1" applyAlignment="1" applyProtection="1">
      <alignment horizontal="left" vertical="center"/>
      <protection locked="0"/>
    </xf>
    <xf numFmtId="0" fontId="34" fillId="0" borderId="2" xfId="2" applyFont="1" applyBorder="1" applyAlignment="1">
      <alignment horizontal="center" vertical="center" wrapText="1"/>
    </xf>
    <xf numFmtId="14" fontId="33" fillId="5" borderId="0" xfId="0" applyNumberFormat="1" applyFont="1" applyFill="1" applyProtection="1">
      <protection locked="0"/>
    </xf>
    <xf numFmtId="0" fontId="10" fillId="0" borderId="162" xfId="10" applyBorder="1"/>
    <xf numFmtId="0" fontId="10" fillId="0" borderId="61" xfId="10" applyFont="1" applyBorder="1"/>
    <xf numFmtId="3" fontId="10" fillId="0" borderId="61" xfId="10" applyNumberFormat="1" applyBorder="1"/>
    <xf numFmtId="3" fontId="10" fillId="0" borderId="61" xfId="10" applyNumberFormat="1" applyFill="1" applyBorder="1"/>
    <xf numFmtId="0" fontId="10" fillId="0" borderId="61" xfId="10" applyFill="1" applyBorder="1"/>
    <xf numFmtId="0" fontId="10" fillId="0" borderId="61" xfId="10" applyBorder="1"/>
    <xf numFmtId="0" fontId="10" fillId="0" borderId="62" xfId="10" applyBorder="1"/>
    <xf numFmtId="0" fontId="10" fillId="0" borderId="162" xfId="10" applyFill="1" applyBorder="1"/>
    <xf numFmtId="0" fontId="10" fillId="0" borderId="61" xfId="10" applyFont="1" applyFill="1" applyBorder="1"/>
    <xf numFmtId="0" fontId="10" fillId="0" borderId="62" xfId="10" applyFill="1" applyBorder="1"/>
    <xf numFmtId="0" fontId="33" fillId="0" borderId="74" xfId="10" applyFont="1" applyBorder="1" applyAlignment="1">
      <alignment vertical="center"/>
    </xf>
    <xf numFmtId="3" fontId="33" fillId="0" borderId="61" xfId="10" applyNumberFormat="1" applyFont="1" applyBorder="1" applyAlignment="1">
      <alignment vertical="center"/>
    </xf>
    <xf numFmtId="3" fontId="33" fillId="0" borderId="61" xfId="10" applyNumberFormat="1" applyFont="1" applyFill="1" applyBorder="1" applyAlignment="1">
      <alignment vertical="center"/>
    </xf>
    <xf numFmtId="0" fontId="33" fillId="0" borderId="55" xfId="10" applyFont="1" applyBorder="1" applyAlignment="1">
      <alignment vertical="center"/>
    </xf>
    <xf numFmtId="14" fontId="33" fillId="0" borderId="0" xfId="0" applyNumberFormat="1" applyFont="1"/>
    <xf numFmtId="0" fontId="33" fillId="0" borderId="62" xfId="16" applyFont="1" applyBorder="1" applyAlignment="1">
      <alignment vertical="center"/>
    </xf>
    <xf numFmtId="0" fontId="10" fillId="0" borderId="161" xfId="11" applyBorder="1"/>
    <xf numFmtId="0" fontId="10" fillId="0" borderId="14" xfId="11" applyBorder="1"/>
    <xf numFmtId="3" fontId="10" fillId="0" borderId="14" xfId="11" applyNumberFormat="1" applyBorder="1"/>
    <xf numFmtId="3" fontId="10" fillId="0" borderId="14" xfId="11" applyNumberFormat="1" applyFill="1" applyBorder="1"/>
    <xf numFmtId="0" fontId="10" fillId="0" borderId="14" xfId="11" applyFill="1" applyBorder="1"/>
    <xf numFmtId="0" fontId="91" fillId="0" borderId="140" xfId="16" applyFont="1" applyBorder="1" applyAlignment="1">
      <alignment vertical="center"/>
    </xf>
    <xf numFmtId="0" fontId="10" fillId="0" borderId="162" xfId="11" applyBorder="1"/>
    <xf numFmtId="0" fontId="10" fillId="0" borderId="61" xfId="11" applyBorder="1"/>
    <xf numFmtId="3" fontId="10" fillId="0" borderId="61" xfId="11" applyNumberFormat="1" applyBorder="1"/>
    <xf numFmtId="3" fontId="10" fillId="0" borderId="61" xfId="11" applyNumberFormat="1" applyFill="1" applyBorder="1"/>
    <xf numFmtId="0" fontId="10" fillId="0" borderId="61" xfId="11" applyFill="1" applyBorder="1"/>
    <xf numFmtId="0" fontId="33" fillId="0" borderId="4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5" fillId="0" borderId="143" xfId="0" applyFont="1" applyBorder="1" applyAlignment="1">
      <alignment horizontal="center" vertical="center" wrapText="1"/>
    </xf>
    <xf numFmtId="14" fontId="33" fillId="0" borderId="152" xfId="0" applyNumberFormat="1" applyFont="1" applyBorder="1" applyAlignment="1">
      <alignment vertical="center"/>
    </xf>
    <xf numFmtId="14" fontId="33" fillId="0" borderId="151" xfId="0" applyNumberFormat="1" applyFont="1" applyBorder="1" applyAlignment="1">
      <alignment vertical="center"/>
    </xf>
    <xf numFmtId="14" fontId="33" fillId="0" borderId="155" xfId="0" applyNumberFormat="1" applyFont="1" applyBorder="1" applyAlignment="1">
      <alignment vertical="center"/>
    </xf>
    <xf numFmtId="0" fontId="33" fillId="0" borderId="52" xfId="0" applyFont="1" applyBorder="1" applyAlignment="1">
      <alignment horizontal="center" vertical="center"/>
    </xf>
    <xf numFmtId="14" fontId="33" fillId="0" borderId="232" xfId="0" applyNumberFormat="1" applyFont="1" applyBorder="1" applyAlignment="1">
      <alignment horizontal="center" vertical="center" wrapText="1"/>
    </xf>
    <xf numFmtId="0" fontId="34" fillId="0" borderId="235" xfId="0" applyFont="1" applyBorder="1" applyAlignment="1">
      <alignment vertical="center" wrapText="1"/>
    </xf>
    <xf numFmtId="0" fontId="33" fillId="0" borderId="112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13" applyFont="1" applyAlignment="1">
      <alignment vertical="center"/>
    </xf>
    <xf numFmtId="0" fontId="34" fillId="0" borderId="0" xfId="13" applyFont="1" applyAlignment="1">
      <alignment horizontal="right"/>
    </xf>
    <xf numFmtId="0" fontId="33" fillId="0" borderId="0" xfId="13" applyFont="1"/>
    <xf numFmtId="0" fontId="34" fillId="0" borderId="117" xfId="13" applyFont="1" applyBorder="1" applyAlignment="1">
      <alignment horizontal="center" vertical="center"/>
    </xf>
    <xf numFmtId="0" fontId="34" fillId="0" borderId="118" xfId="13" applyFont="1" applyBorder="1" applyAlignment="1">
      <alignment horizontal="center" vertical="center"/>
    </xf>
    <xf numFmtId="0" fontId="34" fillId="0" borderId="119" xfId="13" applyFont="1" applyBorder="1" applyAlignment="1">
      <alignment horizontal="center" vertical="center"/>
    </xf>
    <xf numFmtId="0" fontId="34" fillId="0" borderId="120" xfId="20" applyFont="1" applyBorder="1" applyAlignment="1">
      <alignment horizontal="center" vertical="center" wrapText="1"/>
    </xf>
    <xf numFmtId="0" fontId="33" fillId="0" borderId="69" xfId="20" applyFont="1" applyBorder="1" applyAlignment="1">
      <alignment vertical="center" wrapText="1"/>
    </xf>
    <xf numFmtId="3" fontId="33" fillId="0" borderId="69" xfId="20" applyNumberFormat="1" applyFont="1" applyBorder="1" applyAlignment="1">
      <alignment vertical="center" wrapText="1"/>
    </xf>
    <xf numFmtId="3" fontId="33" fillId="0" borderId="69" xfId="20" applyNumberFormat="1" applyFont="1" applyBorder="1" applyAlignment="1">
      <alignment vertical="center"/>
    </xf>
    <xf numFmtId="3" fontId="33" fillId="0" borderId="69" xfId="13" applyNumberFormat="1" applyFont="1" applyBorder="1" applyAlignment="1">
      <alignment vertical="center"/>
    </xf>
    <xf numFmtId="3" fontId="33" fillId="0" borderId="121" xfId="13" applyNumberFormat="1" applyFont="1" applyBorder="1" applyAlignment="1">
      <alignment vertical="center"/>
    </xf>
    <xf numFmtId="3" fontId="40" fillId="0" borderId="67" xfId="13" applyNumberFormat="1" applyFont="1" applyFill="1" applyBorder="1" applyAlignment="1">
      <alignment vertical="center"/>
    </xf>
    <xf numFmtId="3" fontId="40" fillId="0" borderId="120" xfId="13" applyNumberFormat="1" applyFont="1" applyFill="1" applyBorder="1" applyAlignment="1">
      <alignment vertical="center"/>
    </xf>
    <xf numFmtId="3" fontId="40" fillId="0" borderId="70" xfId="13" applyNumberFormat="1" applyFont="1" applyFill="1" applyBorder="1" applyAlignment="1">
      <alignment vertical="center"/>
    </xf>
    <xf numFmtId="3" fontId="33" fillId="0" borderId="120" xfId="13" applyNumberFormat="1" applyFont="1" applyBorder="1" applyAlignment="1">
      <alignment vertical="center"/>
    </xf>
    <xf numFmtId="3" fontId="34" fillId="0" borderId="122" xfId="13" applyNumberFormat="1" applyFont="1" applyBorder="1" applyAlignment="1">
      <alignment vertical="center"/>
    </xf>
    <xf numFmtId="3" fontId="34" fillId="7" borderId="122" xfId="13" applyNumberFormat="1" applyFont="1" applyFill="1" applyBorder="1" applyAlignment="1">
      <alignment vertical="center"/>
    </xf>
    <xf numFmtId="0" fontId="34" fillId="0" borderId="123" xfId="13" applyFont="1" applyBorder="1" applyAlignment="1">
      <alignment vertical="center"/>
    </xf>
    <xf numFmtId="0" fontId="34" fillId="0" borderId="124" xfId="13" applyFont="1" applyBorder="1" applyAlignment="1">
      <alignment vertical="center"/>
    </xf>
    <xf numFmtId="0" fontId="34" fillId="0" borderId="119" xfId="13" applyFont="1" applyFill="1" applyBorder="1" applyAlignment="1">
      <alignment horizontal="center" vertical="center"/>
    </xf>
    <xf numFmtId="0" fontId="34" fillId="0" borderId="117" xfId="13" applyFont="1" applyFill="1" applyBorder="1" applyAlignment="1">
      <alignment horizontal="center" vertical="center"/>
    </xf>
    <xf numFmtId="0" fontId="34" fillId="0" borderId="118" xfId="13" applyFont="1" applyFill="1" applyBorder="1" applyAlignment="1">
      <alignment horizontal="center" vertical="center"/>
    </xf>
    <xf numFmtId="3" fontId="34" fillId="0" borderId="67" xfId="13" applyNumberFormat="1" applyFont="1" applyFill="1" applyBorder="1" applyAlignment="1">
      <alignment vertical="center"/>
    </xf>
    <xf numFmtId="3" fontId="34" fillId="0" borderId="120" xfId="13" applyNumberFormat="1" applyFont="1" applyFill="1" applyBorder="1" applyAlignment="1">
      <alignment vertical="center"/>
    </xf>
    <xf numFmtId="3" fontId="34" fillId="0" borderId="70" xfId="13" applyNumberFormat="1" applyFont="1" applyFill="1" applyBorder="1" applyAlignment="1">
      <alignment vertical="center"/>
    </xf>
    <xf numFmtId="3" fontId="33" fillId="0" borderId="120" xfId="13" applyNumberFormat="1" applyFont="1" applyFill="1" applyBorder="1" applyAlignment="1">
      <alignment vertical="center"/>
    </xf>
    <xf numFmtId="3" fontId="33" fillId="0" borderId="69" xfId="13" applyNumberFormat="1" applyFont="1" applyFill="1" applyBorder="1" applyAlignment="1">
      <alignment vertical="center"/>
    </xf>
    <xf numFmtId="3" fontId="33" fillId="0" borderId="121" xfId="13" applyNumberFormat="1" applyFont="1" applyFill="1" applyBorder="1" applyAlignment="1">
      <alignment vertical="center"/>
    </xf>
    <xf numFmtId="3" fontId="33" fillId="0" borderId="120" xfId="21" applyNumberFormat="1" applyFont="1" applyFill="1" applyBorder="1" applyAlignment="1">
      <alignment vertical="center"/>
    </xf>
    <xf numFmtId="3" fontId="33" fillId="0" borderId="69" xfId="21" applyNumberFormat="1" applyFont="1" applyFill="1" applyBorder="1" applyAlignment="1">
      <alignment vertical="center"/>
    </xf>
    <xf numFmtId="3" fontId="34" fillId="0" borderId="122" xfId="13" applyNumberFormat="1" applyFont="1" applyFill="1" applyBorder="1" applyAlignment="1">
      <alignment vertical="center"/>
    </xf>
    <xf numFmtId="0" fontId="34" fillId="3" borderId="119" xfId="13" applyFont="1" applyFill="1" applyBorder="1" applyAlignment="1">
      <alignment horizontal="center" vertical="center"/>
    </xf>
    <xf numFmtId="0" fontId="34" fillId="3" borderId="117" xfId="13" applyFont="1" applyFill="1" applyBorder="1" applyAlignment="1">
      <alignment horizontal="center" vertical="center"/>
    </xf>
    <xf numFmtId="0" fontId="34" fillId="3" borderId="118" xfId="13" applyFont="1" applyFill="1" applyBorder="1" applyAlignment="1">
      <alignment horizontal="center" vertical="center"/>
    </xf>
    <xf numFmtId="3" fontId="34" fillId="3" borderId="67" xfId="13" applyNumberFormat="1" applyFont="1" applyFill="1" applyBorder="1" applyAlignment="1">
      <alignment vertical="center"/>
    </xf>
    <xf numFmtId="3" fontId="34" fillId="3" borderId="120" xfId="13" applyNumberFormat="1" applyFont="1" applyFill="1" applyBorder="1" applyAlignment="1">
      <alignment vertical="center"/>
    </xf>
    <xf numFmtId="3" fontId="34" fillId="3" borderId="70" xfId="13" applyNumberFormat="1" applyFont="1" applyFill="1" applyBorder="1" applyAlignment="1">
      <alignment vertical="center"/>
    </xf>
    <xf numFmtId="3" fontId="33" fillId="3" borderId="120" xfId="13" applyNumberFormat="1" applyFont="1" applyFill="1" applyBorder="1" applyAlignment="1">
      <alignment vertical="center"/>
    </xf>
    <xf numFmtId="3" fontId="33" fillId="3" borderId="69" xfId="13" applyNumberFormat="1" applyFont="1" applyFill="1" applyBorder="1" applyAlignment="1">
      <alignment vertical="center"/>
    </xf>
    <xf numFmtId="3" fontId="33" fillId="3" borderId="121" xfId="13" applyNumberFormat="1" applyFont="1" applyFill="1" applyBorder="1" applyAlignment="1">
      <alignment vertical="center"/>
    </xf>
    <xf numFmtId="3" fontId="34" fillId="3" borderId="122" xfId="13" applyNumberFormat="1" applyFont="1" applyFill="1" applyBorder="1" applyAlignment="1">
      <alignment vertical="center"/>
    </xf>
    <xf numFmtId="0" fontId="40" fillId="4" borderId="119" xfId="13" applyFont="1" applyFill="1" applyBorder="1" applyAlignment="1">
      <alignment horizontal="center" vertical="center"/>
    </xf>
    <xf numFmtId="0" fontId="40" fillId="4" borderId="117" xfId="13" applyFont="1" applyFill="1" applyBorder="1" applyAlignment="1">
      <alignment horizontal="center" vertical="center"/>
    </xf>
    <xf numFmtId="0" fontId="40" fillId="4" borderId="118" xfId="13" applyFont="1" applyFill="1" applyBorder="1" applyAlignment="1">
      <alignment horizontal="center" vertical="center"/>
    </xf>
    <xf numFmtId="3" fontId="40" fillId="4" borderId="67" xfId="13" applyNumberFormat="1" applyFont="1" applyFill="1" applyBorder="1" applyAlignment="1">
      <alignment vertical="center"/>
    </xf>
    <xf numFmtId="3" fontId="40" fillId="4" borderId="120" xfId="13" applyNumberFormat="1" applyFont="1" applyFill="1" applyBorder="1" applyAlignment="1">
      <alignment vertical="center"/>
    </xf>
    <xf numFmtId="3" fontId="40" fillId="4" borderId="70" xfId="13" applyNumberFormat="1" applyFont="1" applyFill="1" applyBorder="1" applyAlignment="1">
      <alignment vertical="center"/>
    </xf>
    <xf numFmtId="3" fontId="33" fillId="4" borderId="120" xfId="13" applyNumberFormat="1" applyFont="1" applyFill="1" applyBorder="1" applyAlignment="1">
      <alignment vertical="center"/>
    </xf>
    <xf numFmtId="3" fontId="33" fillId="4" borderId="69" xfId="13" applyNumberFormat="1" applyFont="1" applyFill="1" applyBorder="1" applyAlignment="1">
      <alignment vertical="center"/>
    </xf>
    <xf numFmtId="3" fontId="33" fillId="4" borderId="121" xfId="13" applyNumberFormat="1" applyFont="1" applyFill="1" applyBorder="1" applyAlignment="1">
      <alignment vertical="center"/>
    </xf>
    <xf numFmtId="3" fontId="34" fillId="4" borderId="122" xfId="13" applyNumberFormat="1" applyFont="1" applyFill="1" applyBorder="1" applyAlignment="1">
      <alignment vertical="center"/>
    </xf>
    <xf numFmtId="3" fontId="34" fillId="5" borderId="54" xfId="13" applyNumberFormat="1" applyFont="1" applyFill="1" applyBorder="1" applyAlignment="1">
      <alignment horizontal="right" vertical="center" wrapText="1"/>
    </xf>
    <xf numFmtId="3" fontId="34" fillId="0" borderId="125" xfId="13" applyNumberFormat="1" applyFont="1" applyBorder="1" applyAlignment="1">
      <alignment horizontal="right" vertical="center"/>
    </xf>
    <xf numFmtId="3" fontId="34" fillId="0" borderId="10" xfId="13" applyNumberFormat="1" applyFont="1" applyBorder="1" applyAlignment="1">
      <alignment horizontal="right" vertical="center"/>
    </xf>
    <xf numFmtId="3" fontId="34" fillId="0" borderId="97" xfId="13" applyNumberFormat="1" applyFont="1" applyBorder="1" applyAlignment="1">
      <alignment horizontal="right" vertical="center"/>
    </xf>
    <xf numFmtId="3" fontId="34" fillId="0" borderId="47" xfId="13" applyNumberFormat="1" applyFont="1" applyBorder="1" applyAlignment="1">
      <alignment horizontal="right" vertical="center" wrapText="1"/>
    </xf>
    <xf numFmtId="3" fontId="34" fillId="7" borderId="126" xfId="13" applyNumberFormat="1" applyFont="1" applyFill="1" applyBorder="1" applyAlignment="1">
      <alignment horizontal="right" vertical="center" wrapText="1"/>
    </xf>
    <xf numFmtId="0" fontId="34" fillId="8" borderId="109" xfId="13" applyFont="1" applyFill="1" applyBorder="1" applyAlignment="1">
      <alignment horizontal="center" vertical="center" wrapText="1"/>
    </xf>
    <xf numFmtId="0" fontId="34" fillId="2" borderId="110" xfId="13" applyFont="1" applyFill="1" applyBorder="1" applyAlignment="1">
      <alignment horizontal="center" vertical="center" wrapText="1"/>
    </xf>
    <xf numFmtId="4" fontId="34" fillId="2" borderId="110" xfId="13" applyNumberFormat="1" applyFont="1" applyFill="1" applyBorder="1" applyAlignment="1">
      <alignment vertical="center" wrapText="1"/>
    </xf>
    <xf numFmtId="3" fontId="40" fillId="8" borderId="51" xfId="13" applyNumberFormat="1" applyFont="1" applyFill="1" applyBorder="1" applyAlignment="1">
      <alignment vertical="center"/>
    </xf>
    <xf numFmtId="3" fontId="40" fillId="8" borderId="51" xfId="13" applyNumberFormat="1" applyFont="1" applyFill="1" applyBorder="1" applyAlignment="1">
      <alignment horizontal="center" vertical="center"/>
    </xf>
    <xf numFmtId="3" fontId="33" fillId="8" borderId="50" xfId="13" applyNumberFormat="1" applyFont="1" applyFill="1" applyBorder="1" applyAlignment="1">
      <alignment vertical="center"/>
    </xf>
    <xf numFmtId="3" fontId="33" fillId="8" borderId="21" xfId="13" applyNumberFormat="1" applyFont="1" applyFill="1" applyBorder="1" applyAlignment="1">
      <alignment vertical="center"/>
    </xf>
    <xf numFmtId="3" fontId="33" fillId="8" borderId="127" xfId="13" applyNumberFormat="1" applyFont="1" applyFill="1" applyBorder="1" applyAlignment="1">
      <alignment vertical="center"/>
    </xf>
    <xf numFmtId="3" fontId="34" fillId="8" borderId="57" xfId="13" applyNumberFormat="1" applyFont="1" applyFill="1" applyBorder="1" applyAlignment="1">
      <alignment vertical="center"/>
    </xf>
    <xf numFmtId="3" fontId="34" fillId="8" borderId="109" xfId="13" applyNumberFormat="1" applyFont="1" applyFill="1" applyBorder="1" applyAlignment="1">
      <alignment vertical="center" wrapText="1"/>
    </xf>
    <xf numFmtId="0" fontId="33" fillId="0" borderId="0" xfId="13" applyFont="1" applyAlignment="1" applyProtection="1">
      <alignment horizontal="left" vertical="center"/>
      <protection locked="0"/>
    </xf>
    <xf numFmtId="0" fontId="33" fillId="0" borderId="0" xfId="13" applyFont="1" applyAlignment="1" applyProtection="1">
      <alignment vertical="center"/>
      <protection locked="0"/>
    </xf>
    <xf numFmtId="0" fontId="34" fillId="0" borderId="0" xfId="26" applyFont="1" applyFill="1" applyProtection="1">
      <protection locked="0"/>
    </xf>
    <xf numFmtId="0" fontId="33" fillId="0" borderId="0" xfId="26" applyFont="1" applyProtection="1"/>
    <xf numFmtId="4" fontId="33" fillId="0" borderId="0" xfId="26" applyNumberFormat="1" applyFont="1" applyProtection="1"/>
    <xf numFmtId="4" fontId="34" fillId="0" borderId="0" xfId="26" applyNumberFormat="1" applyFont="1" applyAlignment="1" applyProtection="1">
      <alignment horizontal="right"/>
    </xf>
    <xf numFmtId="0" fontId="34" fillId="5" borderId="0" xfId="26" applyFont="1" applyFill="1" applyProtection="1">
      <protection locked="0"/>
    </xf>
    <xf numFmtId="0" fontId="33" fillId="5" borderId="0" xfId="26" applyFont="1" applyFill="1" applyProtection="1">
      <protection locked="0"/>
    </xf>
    <xf numFmtId="0" fontId="37" fillId="5" borderId="0" xfId="26" applyFont="1" applyFill="1" applyProtection="1">
      <protection locked="0"/>
    </xf>
    <xf numFmtId="4" fontId="34" fillId="0" borderId="0" xfId="26" applyNumberFormat="1" applyFont="1" applyProtection="1"/>
    <xf numFmtId="0" fontId="34" fillId="0" borderId="0" xfId="26" applyFont="1" applyProtection="1"/>
    <xf numFmtId="4" fontId="33" fillId="0" borderId="51" xfId="26" applyNumberFormat="1" applyFont="1" applyBorder="1" applyAlignment="1" applyProtection="1">
      <alignment horizontal="center" vertical="center" wrapText="1"/>
    </xf>
    <xf numFmtId="0" fontId="33" fillId="0" borderId="59" xfId="26" applyFont="1" applyBorder="1" applyProtection="1"/>
    <xf numFmtId="4" fontId="33" fillId="0" borderId="58" xfId="26" applyNumberFormat="1" applyFont="1" applyBorder="1" applyProtection="1"/>
    <xf numFmtId="10" fontId="33" fillId="0" borderId="161" xfId="26" applyNumberFormat="1" applyFont="1" applyBorder="1" applyProtection="1">
      <protection locked="0"/>
    </xf>
    <xf numFmtId="4" fontId="33" fillId="0" borderId="140" xfId="26" applyNumberFormat="1" applyFont="1" applyBorder="1" applyProtection="1">
      <protection locked="0"/>
    </xf>
    <xf numFmtId="164" fontId="33" fillId="0" borderId="85" xfId="26" applyNumberFormat="1" applyFont="1" applyBorder="1" applyProtection="1"/>
    <xf numFmtId="4" fontId="33" fillId="2" borderId="111" xfId="26" applyNumberFormat="1" applyFont="1" applyFill="1" applyBorder="1" applyProtection="1">
      <protection locked="0"/>
    </xf>
    <xf numFmtId="4" fontId="34" fillId="0" borderId="59" xfId="26" applyNumberFormat="1" applyFont="1" applyBorder="1" applyProtection="1"/>
    <xf numFmtId="0" fontId="33" fillId="0" borderId="64" xfId="26" applyFont="1" applyBorder="1" applyProtection="1"/>
    <xf numFmtId="164" fontId="33" fillId="2" borderId="63" xfId="26" applyNumberFormat="1" applyFont="1" applyFill="1" applyBorder="1" applyProtection="1">
      <protection locked="0"/>
    </xf>
    <xf numFmtId="10" fontId="33" fillId="0" borderId="162" xfId="26" applyNumberFormat="1" applyFont="1" applyBorder="1" applyProtection="1">
      <protection locked="0"/>
    </xf>
    <xf numFmtId="4" fontId="33" fillId="0" borderId="62" xfId="26" applyNumberFormat="1" applyFont="1" applyBorder="1" applyProtection="1">
      <protection locked="0"/>
    </xf>
    <xf numFmtId="164" fontId="33" fillId="2" borderId="60" xfId="26" applyNumberFormat="1" applyFont="1" applyFill="1" applyBorder="1" applyProtection="1">
      <protection locked="0"/>
    </xf>
    <xf numFmtId="4" fontId="33" fillId="2" borderId="65" xfId="26" applyNumberFormat="1" applyFont="1" applyFill="1" applyBorder="1" applyProtection="1">
      <protection locked="0"/>
    </xf>
    <xf numFmtId="4" fontId="34" fillId="0" borderId="64" xfId="26" applyNumberFormat="1" applyFont="1" applyBorder="1" applyProtection="1"/>
    <xf numFmtId="0" fontId="33" fillId="0" borderId="67" xfId="26" applyFont="1" applyBorder="1" applyProtection="1"/>
    <xf numFmtId="164" fontId="33" fillId="2" borderId="66" xfId="26" applyNumberFormat="1" applyFont="1" applyFill="1" applyBorder="1" applyProtection="1">
      <protection locked="0"/>
    </xf>
    <xf numFmtId="10" fontId="33" fillId="0" borderId="120" xfId="26" applyNumberFormat="1" applyFont="1" applyBorder="1" applyProtection="1">
      <protection locked="0"/>
    </xf>
    <xf numFmtId="4" fontId="33" fillId="0" borderId="70" xfId="26" applyNumberFormat="1" applyFont="1" applyBorder="1" applyProtection="1">
      <protection locked="0"/>
    </xf>
    <xf numFmtId="164" fontId="33" fillId="2" borderId="68" xfId="26" applyNumberFormat="1" applyFont="1" applyFill="1" applyBorder="1" applyProtection="1">
      <protection locked="0"/>
    </xf>
    <xf numFmtId="4" fontId="33" fillId="2" borderId="113" xfId="26" applyNumberFormat="1" applyFont="1" applyFill="1" applyBorder="1" applyProtection="1">
      <protection locked="0"/>
    </xf>
    <xf numFmtId="4" fontId="34" fillId="0" borderId="67" xfId="26" applyNumberFormat="1" applyFont="1" applyBorder="1" applyProtection="1"/>
    <xf numFmtId="0" fontId="33" fillId="0" borderId="0" xfId="26" applyFont="1" applyBorder="1" applyProtection="1"/>
    <xf numFmtId="164" fontId="33" fillId="5" borderId="0" xfId="26" applyNumberFormat="1" applyFont="1" applyFill="1" applyBorder="1" applyProtection="1">
      <protection locked="0"/>
    </xf>
    <xf numFmtId="10" fontId="33" fillId="0" borderId="0" xfId="26" applyNumberFormat="1" applyFont="1" applyBorder="1" applyProtection="1"/>
    <xf numFmtId="4" fontId="33" fillId="0" borderId="0" xfId="26" applyNumberFormat="1" applyFont="1" applyBorder="1" applyProtection="1"/>
    <xf numFmtId="4" fontId="33" fillId="5" borderId="0" xfId="26" applyNumberFormat="1" applyFont="1" applyFill="1" applyBorder="1" applyProtection="1">
      <protection locked="0"/>
    </xf>
    <xf numFmtId="4" fontId="34" fillId="0" borderId="0" xfId="26" applyNumberFormat="1" applyFont="1" applyBorder="1" applyProtection="1"/>
    <xf numFmtId="0" fontId="34" fillId="0" borderId="0" xfId="26" applyFont="1" applyFill="1" applyBorder="1" applyProtection="1"/>
    <xf numFmtId="164" fontId="33" fillId="0" borderId="0" xfId="26" applyNumberFormat="1" applyFont="1" applyProtection="1"/>
    <xf numFmtId="10" fontId="33" fillId="0" borderId="161" xfId="26" applyNumberFormat="1" applyFont="1" applyBorder="1" applyProtection="1"/>
    <xf numFmtId="4" fontId="33" fillId="0" borderId="140" xfId="26" applyNumberFormat="1" applyFont="1" applyBorder="1" applyProtection="1"/>
    <xf numFmtId="164" fontId="33" fillId="0" borderId="63" xfId="26" applyNumberFormat="1" applyFont="1" applyFill="1" applyBorder="1" applyProtection="1">
      <protection locked="0"/>
    </xf>
    <xf numFmtId="10" fontId="33" fillId="0" borderId="162" xfId="26" applyNumberFormat="1" applyFont="1" applyBorder="1" applyProtection="1"/>
    <xf numFmtId="4" fontId="33" fillId="0" borderId="62" xfId="26" applyNumberFormat="1" applyFont="1" applyBorder="1" applyProtection="1"/>
    <xf numFmtId="164" fontId="33" fillId="0" borderId="60" xfId="26" applyNumberFormat="1" applyFont="1" applyFill="1" applyBorder="1" applyProtection="1">
      <protection locked="0"/>
    </xf>
    <xf numFmtId="164" fontId="33" fillId="0" borderId="66" xfId="26" applyNumberFormat="1" applyFont="1" applyFill="1" applyBorder="1" applyProtection="1">
      <protection locked="0"/>
    </xf>
    <xf numFmtId="10" fontId="33" fillId="0" borderId="120" xfId="26" applyNumberFormat="1" applyFont="1" applyBorder="1" applyProtection="1"/>
    <xf numFmtId="4" fontId="33" fillId="0" borderId="70" xfId="26" applyNumberFormat="1" applyFont="1" applyBorder="1" applyProtection="1"/>
    <xf numFmtId="164" fontId="33" fillId="0" borderId="68" xfId="26" applyNumberFormat="1" applyFont="1" applyFill="1" applyBorder="1" applyProtection="1">
      <protection locked="0"/>
    </xf>
    <xf numFmtId="0" fontId="33" fillId="0" borderId="0" xfId="26" applyFont="1" applyFill="1" applyBorder="1" applyProtection="1"/>
    <xf numFmtId="0" fontId="34" fillId="0" borderId="0" xfId="13" applyFont="1"/>
    <xf numFmtId="0" fontId="33" fillId="0" borderId="0" xfId="13" applyFont="1" applyAlignment="1">
      <alignment horizontal="left"/>
    </xf>
    <xf numFmtId="0" fontId="33" fillId="0" borderId="0" xfId="13" applyFont="1" applyBorder="1"/>
    <xf numFmtId="0" fontId="34" fillId="0" borderId="0" xfId="13" applyFont="1" applyBorder="1" applyAlignment="1">
      <alignment horizontal="right"/>
    </xf>
    <xf numFmtId="0" fontId="34" fillId="0" borderId="0" xfId="13" applyFont="1" applyAlignment="1">
      <alignment horizontal="center"/>
    </xf>
    <xf numFmtId="0" fontId="33" fillId="0" borderId="0" xfId="13" applyFont="1" applyAlignment="1">
      <alignment horizontal="center"/>
    </xf>
    <xf numFmtId="0" fontId="34" fillId="0" borderId="52" xfId="13" applyFont="1" applyBorder="1" applyAlignment="1">
      <alignment horizontal="center"/>
    </xf>
    <xf numFmtId="0" fontId="34" fillId="0" borderId="53" xfId="13" applyFont="1" applyBorder="1" applyAlignment="1">
      <alignment horizontal="center"/>
    </xf>
    <xf numFmtId="0" fontId="33" fillId="0" borderId="49" xfId="13" applyFont="1" applyBorder="1" applyAlignment="1">
      <alignment horizontal="center"/>
    </xf>
    <xf numFmtId="0" fontId="34" fillId="0" borderId="54" xfId="13" applyFont="1" applyBorder="1" applyAlignment="1">
      <alignment horizontal="center"/>
    </xf>
    <xf numFmtId="0" fontId="34" fillId="0" borderId="0" xfId="13" applyFont="1" applyBorder="1" applyAlignment="1">
      <alignment horizontal="center"/>
    </xf>
    <xf numFmtId="0" fontId="34" fillId="0" borderId="10" xfId="13" applyFont="1" applyBorder="1" applyAlignment="1">
      <alignment horizontal="center"/>
    </xf>
    <xf numFmtId="0" fontId="34" fillId="2" borderId="55" xfId="13" applyFont="1" applyFill="1" applyBorder="1" applyAlignment="1">
      <alignment horizontal="center"/>
    </xf>
    <xf numFmtId="0" fontId="33" fillId="0" borderId="50" xfId="13" applyFont="1" applyBorder="1" applyAlignment="1">
      <alignment horizontal="center"/>
    </xf>
    <xf numFmtId="0" fontId="34" fillId="0" borderId="51" xfId="13" applyFont="1" applyBorder="1" applyAlignment="1">
      <alignment horizontal="center"/>
    </xf>
    <xf numFmtId="0" fontId="34" fillId="0" borderId="56" xfId="13" applyFont="1" applyBorder="1" applyAlignment="1">
      <alignment horizontal="center"/>
    </xf>
    <xf numFmtId="0" fontId="34" fillId="0" borderId="29" xfId="13" applyFont="1" applyBorder="1" applyAlignment="1">
      <alignment horizontal="center"/>
    </xf>
    <xf numFmtId="0" fontId="33" fillId="2" borderId="57" xfId="13" applyFont="1" applyFill="1" applyBorder="1"/>
    <xf numFmtId="0" fontId="34" fillId="0" borderId="58" xfId="13" applyFont="1" applyBorder="1"/>
    <xf numFmtId="4" fontId="34" fillId="0" borderId="59" xfId="13" applyNumberFormat="1" applyFont="1" applyBorder="1" applyProtection="1">
      <protection locked="0"/>
    </xf>
    <xf numFmtId="4" fontId="34" fillId="0" borderId="60" xfId="13" applyNumberFormat="1" applyFont="1" applyBorder="1" applyProtection="1">
      <protection locked="0"/>
    </xf>
    <xf numFmtId="4" fontId="34" fillId="0" borderId="61" xfId="13" applyNumberFormat="1" applyFont="1" applyBorder="1" applyProtection="1">
      <protection locked="0"/>
    </xf>
    <xf numFmtId="4" fontId="34" fillId="2" borderId="62" xfId="13" applyNumberFormat="1" applyFont="1" applyFill="1" applyBorder="1"/>
    <xf numFmtId="0" fontId="33" fillId="0" borderId="63" xfId="13" applyFont="1" applyBorder="1"/>
    <xf numFmtId="0" fontId="33" fillId="0" borderId="64" xfId="13" applyFont="1" applyBorder="1"/>
    <xf numFmtId="4" fontId="33" fillId="0" borderId="60" xfId="13" applyNumberFormat="1" applyFont="1" applyBorder="1" applyProtection="1">
      <protection locked="0"/>
    </xf>
    <xf numFmtId="4" fontId="33" fillId="0" borderId="61" xfId="13" applyNumberFormat="1" applyFont="1" applyBorder="1" applyProtection="1">
      <protection locked="0"/>
    </xf>
    <xf numFmtId="4" fontId="33" fillId="2" borderId="62" xfId="13" applyNumberFormat="1" applyFont="1" applyFill="1" applyBorder="1"/>
    <xf numFmtId="0" fontId="33" fillId="0" borderId="63" xfId="13" applyFont="1" applyBorder="1" applyProtection="1">
      <protection locked="0"/>
    </xf>
    <xf numFmtId="0" fontId="33" fillId="0" borderId="64" xfId="13" applyFont="1" applyBorder="1" applyProtection="1">
      <protection locked="0"/>
    </xf>
    <xf numFmtId="0" fontId="34" fillId="0" borderId="63" xfId="13" applyFont="1" applyBorder="1" applyProtection="1">
      <protection locked="0"/>
    </xf>
    <xf numFmtId="0" fontId="34" fillId="0" borderId="64" xfId="13" applyFont="1" applyBorder="1" applyProtection="1">
      <protection locked="0"/>
    </xf>
    <xf numFmtId="4" fontId="34" fillId="0" borderId="65" xfId="13" applyNumberFormat="1" applyFont="1" applyBorder="1" applyProtection="1">
      <protection locked="0"/>
    </xf>
    <xf numFmtId="0" fontId="18" fillId="0" borderId="236" xfId="9" applyFont="1" applyBorder="1"/>
    <xf numFmtId="3" fontId="10" fillId="0" borderId="65" xfId="9" applyNumberFormat="1" applyFont="1" applyBorder="1"/>
    <xf numFmtId="4" fontId="33" fillId="0" borderId="0" xfId="13" applyNumberFormat="1" applyFont="1"/>
    <xf numFmtId="4" fontId="34" fillId="0" borderId="0" xfId="13" applyNumberFormat="1" applyFont="1"/>
    <xf numFmtId="3" fontId="10" fillId="0" borderId="65" xfId="9" applyNumberFormat="1" applyFont="1" applyFill="1" applyBorder="1"/>
    <xf numFmtId="4" fontId="33" fillId="0" borderId="60" xfId="13" applyNumberFormat="1" applyFont="1" applyBorder="1"/>
    <xf numFmtId="4" fontId="33" fillId="0" borderId="61" xfId="13" applyNumberFormat="1" applyFont="1" applyBorder="1"/>
    <xf numFmtId="0" fontId="18" fillId="0" borderId="237" xfId="9" applyFont="1" applyBorder="1"/>
    <xf numFmtId="0" fontId="18" fillId="0" borderId="238" xfId="9" applyFont="1" applyBorder="1"/>
    <xf numFmtId="0" fontId="34" fillId="0" borderId="63" xfId="13" applyFont="1" applyBorder="1"/>
    <xf numFmtId="0" fontId="34" fillId="0" borderId="64" xfId="13" applyFont="1" applyBorder="1"/>
    <xf numFmtId="4" fontId="34" fillId="0" borderId="60" xfId="13" applyNumberFormat="1" applyFont="1" applyBorder="1"/>
    <xf numFmtId="4" fontId="34" fillId="0" borderId="61" xfId="13" applyNumberFormat="1" applyFont="1" applyBorder="1"/>
    <xf numFmtId="4" fontId="34" fillId="0" borderId="65" xfId="13" applyNumberFormat="1" applyFont="1" applyBorder="1"/>
    <xf numFmtId="4" fontId="34" fillId="0" borderId="63" xfId="13" applyNumberFormat="1" applyFont="1" applyBorder="1"/>
    <xf numFmtId="0" fontId="33" fillId="0" borderId="141" xfId="13" applyFont="1" applyBorder="1"/>
    <xf numFmtId="0" fontId="33" fillId="0" borderId="221" xfId="13" applyFont="1" applyBorder="1"/>
    <xf numFmtId="4" fontId="33" fillId="0" borderId="88" xfId="13" applyNumberFormat="1" applyFont="1" applyBorder="1"/>
    <xf numFmtId="4" fontId="33" fillId="0" borderId="10" xfId="13" applyNumberFormat="1" applyFont="1" applyBorder="1"/>
    <xf numFmtId="0" fontId="33" fillId="0" borderId="66" xfId="13" applyFont="1" applyBorder="1"/>
    <xf numFmtId="0" fontId="33" fillId="0" borderId="67" xfId="13" applyFont="1" applyBorder="1"/>
    <xf numFmtId="4" fontId="33" fillId="0" borderId="99" xfId="13" applyNumberFormat="1" applyFont="1" applyBorder="1"/>
    <xf numFmtId="4" fontId="33" fillId="0" borderId="69" xfId="13" applyNumberFormat="1" applyFont="1" applyBorder="1"/>
    <xf numFmtId="4" fontId="33" fillId="0" borderId="68" xfId="13" applyNumberFormat="1" applyFont="1" applyBorder="1"/>
    <xf numFmtId="4" fontId="33" fillId="2" borderId="70" xfId="13" applyNumberFormat="1" applyFont="1" applyFill="1" applyBorder="1"/>
    <xf numFmtId="0" fontId="33" fillId="2" borderId="49" xfId="13" applyFont="1" applyFill="1" applyBorder="1"/>
    <xf numFmtId="0" fontId="33" fillId="2" borderId="54" xfId="13" applyFont="1" applyFill="1" applyBorder="1"/>
    <xf numFmtId="4" fontId="33" fillId="2" borderId="0" xfId="13" applyNumberFormat="1" applyFont="1" applyFill="1" applyBorder="1"/>
    <xf numFmtId="4" fontId="33" fillId="2" borderId="8" xfId="13" applyNumberFormat="1" applyFont="1" applyFill="1" applyBorder="1"/>
    <xf numFmtId="4" fontId="33" fillId="2" borderId="71" xfId="13" applyNumberFormat="1" applyFont="1" applyFill="1" applyBorder="1"/>
    <xf numFmtId="4" fontId="33" fillId="2" borderId="45" xfId="13" applyNumberFormat="1" applyFont="1" applyFill="1" applyBorder="1"/>
    <xf numFmtId="0" fontId="33" fillId="2" borderId="49" xfId="13" applyFont="1" applyFill="1" applyBorder="1" applyAlignment="1">
      <alignment horizontal="left"/>
    </xf>
    <xf numFmtId="4" fontId="34" fillId="2" borderId="54" xfId="13" applyNumberFormat="1" applyFont="1" applyFill="1" applyBorder="1" applyAlignment="1"/>
    <xf numFmtId="4" fontId="34" fillId="2" borderId="49" xfId="13" applyNumberFormat="1" applyFont="1" applyFill="1" applyBorder="1" applyAlignment="1"/>
    <xf numFmtId="4" fontId="34" fillId="2" borderId="8" xfId="13" applyNumberFormat="1" applyFont="1" applyFill="1" applyBorder="1" applyAlignment="1"/>
    <xf numFmtId="4" fontId="34" fillId="2" borderId="0" xfId="13" applyNumberFormat="1" applyFont="1" applyFill="1" applyBorder="1" applyAlignment="1"/>
    <xf numFmtId="4" fontId="34" fillId="2" borderId="47" xfId="13" applyNumberFormat="1" applyFont="1" applyFill="1" applyBorder="1" applyAlignment="1"/>
    <xf numFmtId="0" fontId="33" fillId="2" borderId="50" xfId="13" applyFont="1" applyFill="1" applyBorder="1" applyAlignment="1">
      <alignment horizontal="left"/>
    </xf>
    <xf numFmtId="0" fontId="33" fillId="2" borderId="51" xfId="13" applyFont="1" applyFill="1" applyBorder="1" applyAlignment="1">
      <alignment horizontal="left"/>
    </xf>
    <xf numFmtId="3" fontId="33" fillId="2" borderId="56" xfId="13" applyNumberFormat="1" applyFont="1" applyFill="1" applyBorder="1"/>
    <xf numFmtId="3" fontId="33" fillId="2" borderId="29" xfId="13" applyNumberFormat="1" applyFont="1" applyFill="1" applyBorder="1"/>
    <xf numFmtId="3" fontId="33" fillId="2" borderId="57" xfId="13" applyNumberFormat="1" applyFont="1" applyFill="1" applyBorder="1"/>
    <xf numFmtId="14" fontId="33" fillId="0" borderId="0" xfId="13" applyNumberFormat="1" applyFont="1" applyAlignment="1" applyProtection="1">
      <alignment horizontal="left" vertical="center"/>
      <protection locked="0"/>
    </xf>
    <xf numFmtId="0" fontId="33" fillId="0" borderId="0" xfId="0" applyFont="1" applyFill="1" applyAlignment="1"/>
    <xf numFmtId="0" fontId="2" fillId="0" borderId="0" xfId="4" applyFont="1"/>
    <xf numFmtId="0" fontId="0" fillId="0" borderId="109" xfId="0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2" fillId="0" borderId="170" xfId="0" applyFont="1" applyBorder="1" applyAlignment="1">
      <alignment horizontal="center" vertical="center" wrapText="1"/>
    </xf>
    <xf numFmtId="0" fontId="22" fillId="0" borderId="146" xfId="0" applyFont="1" applyBorder="1" applyAlignment="1">
      <alignment horizontal="center" vertical="center" wrapText="1"/>
    </xf>
    <xf numFmtId="0" fontId="22" fillId="0" borderId="171" xfId="0" applyFont="1" applyBorder="1" applyAlignment="1">
      <alignment horizontal="center" vertical="center" wrapText="1"/>
    </xf>
    <xf numFmtId="0" fontId="22" fillId="0" borderId="170" xfId="0" applyFont="1" applyFill="1" applyBorder="1" applyAlignment="1">
      <alignment horizontal="center" vertical="center" wrapText="1"/>
    </xf>
    <xf numFmtId="0" fontId="22" fillId="0" borderId="146" xfId="0" applyFont="1" applyFill="1" applyBorder="1" applyAlignment="1">
      <alignment horizontal="center" vertical="center" wrapText="1"/>
    </xf>
    <xf numFmtId="0" fontId="22" fillId="0" borderId="171" xfId="0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4" fontId="6" fillId="0" borderId="0" xfId="4" applyNumberFormat="1" applyAlignment="1">
      <alignment horizontal="left"/>
    </xf>
    <xf numFmtId="0" fontId="50" fillId="0" borderId="0" xfId="4" applyFont="1" applyAlignment="1"/>
    <xf numFmtId="0" fontId="52" fillId="0" borderId="0" xfId="4" applyFont="1" applyAlignment="1">
      <alignment shrinkToFit="1"/>
    </xf>
    <xf numFmtId="0" fontId="51" fillId="0" borderId="0" xfId="4" applyFont="1" applyAlignment="1">
      <alignment wrapText="1"/>
    </xf>
    <xf numFmtId="0" fontId="31" fillId="0" borderId="0" xfId="4" applyFont="1" applyAlignment="1">
      <alignment wrapText="1"/>
    </xf>
    <xf numFmtId="4" fontId="31" fillId="0" borderId="0" xfId="4" applyNumberFormat="1" applyFont="1" applyAlignment="1">
      <alignment horizontal="left"/>
    </xf>
    <xf numFmtId="0" fontId="51" fillId="0" borderId="0" xfId="5" applyFont="1" applyFill="1" applyAlignment="1">
      <alignment horizontal="right"/>
    </xf>
    <xf numFmtId="0" fontId="58" fillId="0" borderId="0" xfId="5" applyFont="1" applyAlignment="1">
      <alignment horizontal="center" vertical="top"/>
    </xf>
    <xf numFmtId="0" fontId="57" fillId="0" borderId="0" xfId="5" applyFont="1" applyFill="1" applyBorder="1" applyAlignment="1">
      <alignment horizontal="center"/>
    </xf>
    <xf numFmtId="0" fontId="68" fillId="0" borderId="0" xfId="0" applyFont="1" applyAlignment="1" applyProtection="1">
      <alignment horizontal="right"/>
      <protection locked="0"/>
    </xf>
    <xf numFmtId="0" fontId="74" fillId="6" borderId="145" xfId="0" applyFont="1" applyFill="1" applyBorder="1" applyAlignment="1" applyProtection="1">
      <alignment horizontal="center" vertical="center"/>
      <protection locked="0"/>
    </xf>
    <xf numFmtId="0" fontId="73" fillId="6" borderId="110" xfId="0" applyFont="1" applyFill="1" applyBorder="1" applyAlignment="1">
      <alignment horizontal="center" vertical="center"/>
    </xf>
    <xf numFmtId="0" fontId="34" fillId="0" borderId="0" xfId="0" applyFont="1" applyFill="1" applyAlignment="1"/>
    <xf numFmtId="0" fontId="33" fillId="0" borderId="0" xfId="0" applyFont="1" applyFill="1" applyAlignment="1"/>
    <xf numFmtId="0" fontId="37" fillId="0" borderId="0" xfId="0" applyFont="1" applyAlignment="1">
      <alignment horizontal="center"/>
    </xf>
    <xf numFmtId="3" fontId="8" fillId="0" borderId="145" xfId="0" applyNumberFormat="1" applyFont="1" applyBorder="1" applyAlignment="1">
      <alignment horizontal="center"/>
    </xf>
    <xf numFmtId="3" fontId="8" fillId="0" borderId="110" xfId="0" applyNumberFormat="1" applyFont="1" applyBorder="1" applyAlignment="1">
      <alignment horizontal="center"/>
    </xf>
    <xf numFmtId="3" fontId="8" fillId="0" borderId="146" xfId="0" applyNumberFormat="1" applyFont="1" applyBorder="1" applyAlignment="1">
      <alignment horizontal="center"/>
    </xf>
    <xf numFmtId="3" fontId="75" fillId="0" borderId="53" xfId="0" applyNumberFormat="1" applyFont="1" applyBorder="1" applyAlignment="1">
      <alignment horizontal="center" vertical="center" wrapText="1"/>
    </xf>
    <xf numFmtId="3" fontId="75" fillId="0" borderId="51" xfId="0" applyNumberFormat="1" applyFont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110" xfId="0" applyBorder="1" applyAlignment="1">
      <alignment horizontal="center"/>
    </xf>
    <xf numFmtId="0" fontId="34" fillId="0" borderId="0" xfId="13" applyFont="1" applyAlignment="1"/>
    <xf numFmtId="0" fontId="37" fillId="0" borderId="0" xfId="13" applyFont="1" applyAlignment="1">
      <alignment horizontal="center"/>
    </xf>
    <xf numFmtId="0" fontId="48" fillId="0" borderId="0" xfId="13" applyFont="1" applyAlignment="1">
      <alignment horizontal="center"/>
    </xf>
    <xf numFmtId="0" fontId="34" fillId="0" borderId="139" xfId="13" applyFont="1" applyBorder="1" applyAlignment="1">
      <alignment horizontal="center"/>
    </xf>
    <xf numFmtId="0" fontId="34" fillId="0" borderId="14" xfId="13" applyFont="1" applyBorder="1" applyAlignment="1">
      <alignment horizontal="center"/>
    </xf>
    <xf numFmtId="0" fontId="33" fillId="0" borderId="140" xfId="13" applyFont="1" applyBorder="1" applyAlignment="1"/>
    <xf numFmtId="0" fontId="76" fillId="0" borderId="0" xfId="1" applyFont="1" applyAlignment="1">
      <alignment shrinkToFit="1"/>
    </xf>
    <xf numFmtId="0" fontId="9" fillId="0" borderId="0" xfId="1" applyFont="1" applyAlignment="1">
      <alignment horizontal="center"/>
    </xf>
    <xf numFmtId="0" fontId="50" fillId="0" borderId="0" xfId="4" applyFont="1" applyAlignment="1">
      <alignment horizontal="center"/>
    </xf>
    <xf numFmtId="0" fontId="9" fillId="0" borderId="0" xfId="8" applyFont="1" applyAlignment="1">
      <alignment horizontal="center"/>
    </xf>
    <xf numFmtId="0" fontId="75" fillId="0" borderId="0" xfId="8" applyFont="1" applyAlignment="1">
      <alignment horizontal="center"/>
    </xf>
    <xf numFmtId="0" fontId="75" fillId="0" borderId="0" xfId="1" applyFont="1" applyAlignment="1">
      <alignment horizontal="center"/>
    </xf>
    <xf numFmtId="0" fontId="33" fillId="0" borderId="87" xfId="0" applyFont="1" applyBorder="1" applyAlignment="1">
      <alignment horizontal="left" vertical="center"/>
    </xf>
    <xf numFmtId="0" fontId="33" fillId="0" borderId="60" xfId="0" applyFont="1" applyBorder="1" applyAlignment="1">
      <alignment horizontal="left" vertical="center"/>
    </xf>
    <xf numFmtId="0" fontId="33" fillId="0" borderId="74" xfId="0" applyFont="1" applyBorder="1" applyAlignment="1">
      <alignment horizontal="left" vertical="center"/>
    </xf>
    <xf numFmtId="4" fontId="34" fillId="0" borderId="222" xfId="2" applyNumberFormat="1" applyFont="1" applyBorder="1" applyAlignment="1">
      <alignment horizontal="center" vertical="center"/>
    </xf>
    <xf numFmtId="4" fontId="34" fillId="0" borderId="110" xfId="2" applyNumberFormat="1" applyFont="1" applyBorder="1" applyAlignment="1">
      <alignment horizontal="center" vertical="center"/>
    </xf>
    <xf numFmtId="4" fontId="34" fillId="0" borderId="172" xfId="2" applyNumberFormat="1" applyFont="1" applyBorder="1" applyAlignment="1">
      <alignment horizontal="center" vertical="center"/>
    </xf>
    <xf numFmtId="4" fontId="34" fillId="0" borderId="111" xfId="2" applyNumberFormat="1" applyFont="1" applyBorder="1" applyAlignment="1">
      <alignment horizontal="center" vertical="center"/>
    </xf>
    <xf numFmtId="4" fontId="33" fillId="0" borderId="89" xfId="2" applyNumberFormat="1" applyFont="1" applyBorder="1" applyAlignment="1" applyProtection="1">
      <alignment horizontal="center" vertical="center"/>
      <protection locked="0"/>
    </xf>
    <xf numFmtId="4" fontId="33" fillId="0" borderId="65" xfId="2" applyNumberFormat="1" applyFont="1" applyBorder="1" applyAlignment="1" applyProtection="1">
      <alignment horizontal="center" vertical="center"/>
      <protection locked="0"/>
    </xf>
    <xf numFmtId="4" fontId="34" fillId="0" borderId="89" xfId="2" applyNumberFormat="1" applyFont="1" applyBorder="1" applyAlignment="1" applyProtection="1">
      <alignment horizontal="center" vertical="center"/>
      <protection locked="0"/>
    </xf>
    <xf numFmtId="4" fontId="34" fillId="0" borderId="65" xfId="2" applyNumberFormat="1" applyFont="1" applyBorder="1" applyAlignment="1" applyProtection="1">
      <alignment horizontal="center" vertical="center"/>
      <protection locked="0"/>
    </xf>
    <xf numFmtId="4" fontId="34" fillId="0" borderId="97" xfId="2" applyNumberFormat="1" applyFont="1" applyBorder="1" applyAlignment="1" applyProtection="1">
      <alignment horizontal="center" vertical="center"/>
      <protection locked="0"/>
    </xf>
    <xf numFmtId="4" fontId="34" fillId="0" borderId="137" xfId="2" applyNumberFormat="1" applyFont="1" applyBorder="1" applyAlignment="1" applyProtection="1">
      <alignment horizontal="center" vertical="center"/>
      <protection locked="0"/>
    </xf>
    <xf numFmtId="4" fontId="33" fillId="0" borderId="138" xfId="2" applyNumberFormat="1" applyFont="1" applyBorder="1" applyAlignment="1" applyProtection="1">
      <alignment horizontal="center" vertical="center"/>
      <protection locked="0"/>
    </xf>
    <xf numFmtId="4" fontId="33" fillId="0" borderId="114" xfId="2" applyNumberFormat="1" applyFont="1" applyBorder="1" applyAlignment="1" applyProtection="1">
      <alignment horizontal="center" vertical="center"/>
      <protection locked="0"/>
    </xf>
    <xf numFmtId="4" fontId="33" fillId="0" borderId="61" xfId="2" applyNumberFormat="1" applyFont="1" applyBorder="1" applyAlignment="1" applyProtection="1">
      <alignment horizontal="center" vertical="center"/>
      <protection locked="0"/>
    </xf>
    <xf numFmtId="4" fontId="33" fillId="0" borderId="62" xfId="2" applyNumberFormat="1" applyFont="1" applyBorder="1" applyAlignment="1" applyProtection="1">
      <alignment horizontal="center" vertical="center"/>
      <protection locked="0"/>
    </xf>
    <xf numFmtId="0" fontId="34" fillId="0" borderId="8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49" fontId="40" fillId="6" borderId="84" xfId="0" applyNumberFormat="1" applyFont="1" applyFill="1" applyBorder="1" applyAlignment="1">
      <alignment horizontal="center" vertical="center"/>
    </xf>
    <xf numFmtId="49" fontId="40" fillId="6" borderId="85" xfId="0" applyNumberFormat="1" applyFont="1" applyFill="1" applyBorder="1" applyAlignment="1">
      <alignment horizontal="center" vertical="center"/>
    </xf>
    <xf numFmtId="49" fontId="40" fillId="6" borderId="173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80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2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107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77" xfId="0" applyFont="1" applyBorder="1" applyAlignment="1">
      <alignment horizontal="center" vertical="center" wrapText="1"/>
    </xf>
    <xf numFmtId="0" fontId="34" fillId="0" borderId="178" xfId="0" applyFont="1" applyBorder="1" applyAlignment="1">
      <alignment horizontal="center" vertical="center" wrapText="1"/>
    </xf>
    <xf numFmtId="0" fontId="34" fillId="0" borderId="179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4" fillId="0" borderId="181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4" fillId="0" borderId="182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/>
    </xf>
    <xf numFmtId="0" fontId="34" fillId="0" borderId="181" xfId="0" applyFont="1" applyBorder="1" applyAlignment="1">
      <alignment horizontal="center" vertical="center" wrapText="1"/>
    </xf>
    <xf numFmtId="0" fontId="34" fillId="0" borderId="183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184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3" fillId="0" borderId="86" xfId="0" applyFont="1" applyBorder="1" applyAlignment="1">
      <alignment horizontal="center" vertical="center"/>
    </xf>
    <xf numFmtId="49" fontId="34" fillId="0" borderId="174" xfId="0" applyNumberFormat="1" applyFont="1" applyBorder="1" applyAlignment="1">
      <alignment horizontal="center" vertical="center" wrapText="1"/>
    </xf>
    <xf numFmtId="49" fontId="34" fillId="0" borderId="175" xfId="0" applyNumberFormat="1" applyFont="1" applyBorder="1" applyAlignment="1">
      <alignment horizontal="center" vertical="center" wrapText="1"/>
    </xf>
    <xf numFmtId="49" fontId="34" fillId="0" borderId="106" xfId="0" applyNumberFormat="1" applyFont="1" applyBorder="1" applyAlignment="1">
      <alignment horizontal="center" vertical="center" wrapText="1"/>
    </xf>
    <xf numFmtId="49" fontId="34" fillId="0" borderId="174" xfId="0" applyNumberFormat="1" applyFont="1" applyBorder="1" applyAlignment="1">
      <alignment horizontal="left" vertical="center" wrapText="1"/>
    </xf>
    <xf numFmtId="49" fontId="34" fillId="0" borderId="175" xfId="0" applyNumberFormat="1" applyFont="1" applyBorder="1" applyAlignment="1">
      <alignment horizontal="left" vertical="center" wrapText="1"/>
    </xf>
    <xf numFmtId="49" fontId="34" fillId="0" borderId="108" xfId="0" applyNumberFormat="1" applyFont="1" applyBorder="1" applyAlignment="1">
      <alignment horizontal="left" vertical="center" wrapText="1"/>
    </xf>
    <xf numFmtId="49" fontId="33" fillId="0" borderId="103" xfId="0" applyNumberFormat="1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 wrapText="1"/>
    </xf>
    <xf numFmtId="49" fontId="33" fillId="0" borderId="81" xfId="0" applyNumberFormat="1" applyFont="1" applyBorder="1" applyAlignment="1">
      <alignment horizontal="left" vertical="center" wrapText="1"/>
    </xf>
    <xf numFmtId="49" fontId="33" fillId="0" borderId="138" xfId="0" applyNumberFormat="1" applyFont="1" applyBorder="1" applyAlignment="1">
      <alignment horizontal="left" vertical="center" wrapText="1"/>
    </xf>
    <xf numFmtId="49" fontId="33" fillId="0" borderId="56" xfId="0" applyNumberFormat="1" applyFont="1" applyBorder="1" applyAlignment="1">
      <alignment horizontal="left" vertical="center" wrapText="1"/>
    </xf>
    <xf numFmtId="49" fontId="33" fillId="0" borderId="127" xfId="0" applyNumberFormat="1" applyFont="1" applyBorder="1" applyAlignment="1">
      <alignment horizontal="left" vertical="center" wrapText="1"/>
    </xf>
    <xf numFmtId="49" fontId="33" fillId="0" borderId="102" xfId="0" applyNumberFormat="1" applyFont="1" applyBorder="1" applyAlignment="1">
      <alignment horizontal="left" vertical="center" wrapText="1"/>
    </xf>
    <xf numFmtId="49" fontId="33" fillId="0" borderId="71" xfId="0" applyNumberFormat="1" applyFont="1" applyBorder="1" applyAlignment="1">
      <alignment horizontal="left" vertical="center" wrapText="1"/>
    </xf>
    <xf numFmtId="49" fontId="33" fillId="0" borderId="101" xfId="0" applyNumberFormat="1" applyFont="1" applyBorder="1" applyAlignment="1">
      <alignment horizontal="left" vertical="center" wrapText="1"/>
    </xf>
    <xf numFmtId="0" fontId="0" fillId="0" borderId="10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49" fontId="33" fillId="0" borderId="176" xfId="0" applyNumberFormat="1" applyFont="1" applyBorder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184" xfId="0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3" fillId="0" borderId="231" xfId="0" applyFont="1" applyBorder="1" applyAlignment="1">
      <alignment vertical="center" wrapText="1"/>
    </xf>
    <xf numFmtId="0" fontId="0" fillId="0" borderId="197" xfId="0" applyBorder="1" applyAlignment="1">
      <alignment vertical="center"/>
    </xf>
    <xf numFmtId="0" fontId="0" fillId="0" borderId="197" xfId="0" applyBorder="1" applyAlignment="1">
      <alignment vertical="center" wrapText="1"/>
    </xf>
    <xf numFmtId="0" fontId="34" fillId="0" borderId="102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34" fillId="0" borderId="161" xfId="0" applyFont="1" applyBorder="1" applyAlignment="1">
      <alignment horizontal="center" vertical="center" wrapText="1"/>
    </xf>
    <xf numFmtId="0" fontId="34" fillId="0" borderId="119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1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3" fillId="0" borderId="192" xfId="0" applyFont="1" applyBorder="1" applyAlignment="1">
      <alignment horizontal="center" vertical="center" wrapText="1"/>
    </xf>
    <xf numFmtId="0" fontId="34" fillId="2" borderId="145" xfId="0" applyFont="1" applyFill="1" applyBorder="1" applyAlignment="1">
      <alignment horizontal="left" vertical="center" wrapText="1"/>
    </xf>
    <xf numFmtId="0" fontId="34" fillId="2" borderId="146" xfId="0" applyFont="1" applyFill="1" applyBorder="1" applyAlignment="1">
      <alignment horizontal="left" vertical="center" wrapText="1"/>
    </xf>
    <xf numFmtId="0" fontId="23" fillId="0" borderId="188" xfId="0" applyFont="1" applyBorder="1" applyAlignment="1">
      <alignment horizontal="center" vertical="center" wrapText="1"/>
    </xf>
    <xf numFmtId="0" fontId="23" fillId="0" borderId="189" xfId="0" applyFont="1" applyBorder="1" applyAlignment="1">
      <alignment horizontal="center" vertical="center" wrapText="1"/>
    </xf>
    <xf numFmtId="0" fontId="23" fillId="0" borderId="19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114" xfId="0" applyFont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185" xfId="0" applyFont="1" applyFill="1" applyBorder="1" applyAlignment="1">
      <alignment horizontal="center" vertical="center" wrapText="1"/>
    </xf>
    <xf numFmtId="0" fontId="34" fillId="7" borderId="45" xfId="0" applyFont="1" applyFill="1" applyBorder="1" applyAlignment="1">
      <alignment horizontal="center" vertical="center" wrapText="1"/>
    </xf>
    <xf numFmtId="0" fontId="34" fillId="7" borderId="187" xfId="0" applyFont="1" applyFill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10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187" xfId="0" applyFont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0" borderId="101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187" xfId="0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0" fontId="34" fillId="4" borderId="18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91" xfId="0" applyFont="1" applyFill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139" xfId="0" applyFont="1" applyBorder="1" applyAlignment="1">
      <alignment horizontal="center" vertical="center" wrapText="1"/>
    </xf>
    <xf numFmtId="0" fontId="34" fillId="0" borderId="186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4" fillId="3" borderId="71" xfId="0" applyFont="1" applyFill="1" applyBorder="1" applyAlignment="1">
      <alignment horizontal="center" vertical="center" wrapText="1"/>
    </xf>
    <xf numFmtId="0" fontId="34" fillId="3" borderId="101" xfId="0" applyFont="1" applyFill="1" applyBorder="1" applyAlignment="1">
      <alignment horizontal="center" vertical="center" wrapText="1"/>
    </xf>
    <xf numFmtId="0" fontId="34" fillId="3" borderId="45" xfId="0" applyFont="1" applyFill="1" applyBorder="1" applyAlignment="1">
      <alignment horizontal="center" vertical="center" wrapText="1"/>
    </xf>
    <xf numFmtId="0" fontId="34" fillId="3" borderId="187" xfId="0" applyFont="1" applyFill="1" applyBorder="1" applyAlignment="1">
      <alignment horizontal="center" vertical="center" wrapText="1"/>
    </xf>
    <xf numFmtId="0" fontId="34" fillId="4" borderId="52" xfId="0" applyFont="1" applyFill="1" applyBorder="1" applyAlignment="1">
      <alignment horizontal="center" vertical="center" wrapText="1"/>
    </xf>
    <xf numFmtId="0" fontId="34" fillId="4" borderId="186" xfId="0" applyFont="1" applyFill="1" applyBorder="1" applyAlignment="1">
      <alignment horizontal="center" vertical="center" wrapText="1"/>
    </xf>
    <xf numFmtId="0" fontId="34" fillId="8" borderId="145" xfId="0" applyFont="1" applyFill="1" applyBorder="1" applyAlignment="1">
      <alignment horizontal="center" vertical="center" wrapText="1"/>
    </xf>
    <xf numFmtId="0" fontId="34" fillId="8" borderId="146" xfId="0" applyFont="1" applyFill="1" applyBorder="1" applyAlignment="1">
      <alignment horizontal="center" vertical="center" wrapText="1"/>
    </xf>
    <xf numFmtId="0" fontId="34" fillId="8" borderId="110" xfId="0" applyFont="1" applyFill="1" applyBorder="1" applyAlignment="1">
      <alignment horizontal="center" vertical="center" wrapText="1"/>
    </xf>
    <xf numFmtId="0" fontId="40" fillId="4" borderId="52" xfId="0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101" xfId="0" applyFont="1" applyFill="1" applyBorder="1" applyAlignment="1">
      <alignment horizontal="center" vertical="center" wrapText="1"/>
    </xf>
    <xf numFmtId="0" fontId="40" fillId="4" borderId="53" xfId="0" applyFont="1" applyFill="1" applyBorder="1" applyAlignment="1">
      <alignment horizontal="center" vertical="center" wrapText="1"/>
    </xf>
    <xf numFmtId="0" fontId="40" fillId="4" borderId="185" xfId="0" applyFont="1" applyFill="1" applyBorder="1" applyAlignment="1">
      <alignment horizontal="center" vertical="center" wrapText="1"/>
    </xf>
    <xf numFmtId="0" fontId="34" fillId="5" borderId="53" xfId="0" applyFont="1" applyFill="1" applyBorder="1" applyAlignment="1">
      <alignment horizontal="center" vertical="center" wrapText="1"/>
    </xf>
    <xf numFmtId="0" fontId="34" fillId="5" borderId="185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3" borderId="185" xfId="0" applyFont="1" applyFill="1" applyBorder="1" applyAlignment="1">
      <alignment horizontal="center" vertical="center" wrapText="1"/>
    </xf>
    <xf numFmtId="0" fontId="34" fillId="3" borderId="186" xfId="0" applyFont="1" applyFill="1" applyBorder="1" applyAlignment="1">
      <alignment horizontal="center" vertical="center" wrapText="1"/>
    </xf>
    <xf numFmtId="0" fontId="34" fillId="0" borderId="44" xfId="13" applyFont="1" applyFill="1" applyBorder="1" applyAlignment="1">
      <alignment horizontal="center" vertical="center" wrapText="1"/>
    </xf>
    <xf numFmtId="0" fontId="34" fillId="0" borderId="191" xfId="13" applyFont="1" applyFill="1" applyBorder="1" applyAlignment="1">
      <alignment horizontal="center" vertical="center" wrapText="1"/>
    </xf>
    <xf numFmtId="0" fontId="34" fillId="0" borderId="45" xfId="13" applyFont="1" applyFill="1" applyBorder="1" applyAlignment="1">
      <alignment horizontal="center" vertical="center" wrapText="1"/>
    </xf>
    <xf numFmtId="0" fontId="34" fillId="0" borderId="187" xfId="13" applyFont="1" applyFill="1" applyBorder="1" applyAlignment="1">
      <alignment horizontal="center" vertical="center" wrapText="1"/>
    </xf>
    <xf numFmtId="0" fontId="34" fillId="0" borderId="58" xfId="13" applyFont="1" applyBorder="1" applyAlignment="1">
      <alignment horizontal="center" vertical="center" wrapText="1"/>
    </xf>
    <xf numFmtId="0" fontId="34" fillId="0" borderId="85" xfId="13" applyFont="1" applyBorder="1" applyAlignment="1">
      <alignment horizontal="center" vertical="center" wrapText="1"/>
    </xf>
    <xf numFmtId="0" fontId="34" fillId="0" borderId="139" xfId="13" applyFont="1" applyBorder="1" applyAlignment="1">
      <alignment horizontal="center" vertical="center" wrapText="1"/>
    </xf>
    <xf numFmtId="0" fontId="34" fillId="0" borderId="45" xfId="13" applyFont="1" applyBorder="1" applyAlignment="1">
      <alignment horizontal="center" vertical="center" wrapText="1"/>
    </xf>
    <xf numFmtId="0" fontId="34" fillId="0" borderId="187" xfId="13" applyFont="1" applyBorder="1" applyAlignment="1">
      <alignment horizontal="center" vertical="center" wrapText="1"/>
    </xf>
    <xf numFmtId="0" fontId="34" fillId="7" borderId="45" xfId="13" applyFont="1" applyFill="1" applyBorder="1" applyAlignment="1">
      <alignment horizontal="center" vertical="center" wrapText="1"/>
    </xf>
    <xf numFmtId="0" fontId="34" fillId="7" borderId="187" xfId="13" applyFont="1" applyFill="1" applyBorder="1" applyAlignment="1">
      <alignment horizontal="center" vertical="center" wrapText="1"/>
    </xf>
    <xf numFmtId="0" fontId="34" fillId="0" borderId="161" xfId="13" applyFont="1" applyBorder="1" applyAlignment="1">
      <alignment horizontal="center" vertical="center" wrapText="1"/>
    </xf>
    <xf numFmtId="0" fontId="34" fillId="0" borderId="119" xfId="13" applyFont="1" applyBorder="1" applyAlignment="1">
      <alignment horizontal="center" vertical="center" wrapText="1"/>
    </xf>
    <xf numFmtId="0" fontId="34" fillId="0" borderId="14" xfId="13" applyFont="1" applyBorder="1" applyAlignment="1">
      <alignment horizontal="center" vertical="center" wrapText="1"/>
    </xf>
    <xf numFmtId="0" fontId="34" fillId="0" borderId="117" xfId="13" applyFont="1" applyBorder="1" applyAlignment="1">
      <alignment horizontal="center" vertical="center" wrapText="1"/>
    </xf>
    <xf numFmtId="0" fontId="34" fillId="0" borderId="32" xfId="13" applyFont="1" applyBorder="1" applyAlignment="1">
      <alignment horizontal="center" vertical="center" wrapText="1"/>
    </xf>
    <xf numFmtId="0" fontId="33" fillId="0" borderId="192" xfId="13" applyFont="1" applyBorder="1" applyAlignment="1">
      <alignment horizontal="center" vertical="center" wrapText="1"/>
    </xf>
    <xf numFmtId="0" fontId="34" fillId="0" borderId="102" xfId="13" applyFont="1" applyBorder="1" applyAlignment="1">
      <alignment horizontal="center" vertical="center" wrapText="1"/>
    </xf>
    <xf numFmtId="0" fontId="34" fillId="0" borderId="71" xfId="13" applyFont="1" applyBorder="1" applyAlignment="1">
      <alignment horizontal="center" vertical="center" wrapText="1"/>
    </xf>
    <xf numFmtId="0" fontId="34" fillId="0" borderId="53" xfId="13" applyFont="1" applyFill="1" applyBorder="1" applyAlignment="1">
      <alignment horizontal="center" vertical="center" wrapText="1"/>
    </xf>
    <xf numFmtId="0" fontId="34" fillId="0" borderId="185" xfId="13" applyFont="1" applyFill="1" applyBorder="1" applyAlignment="1">
      <alignment horizontal="center" vertical="center" wrapText="1"/>
    </xf>
    <xf numFmtId="0" fontId="33" fillId="0" borderId="188" xfId="13" applyFont="1" applyBorder="1" applyAlignment="1">
      <alignment horizontal="left" vertical="top" wrapText="1"/>
    </xf>
    <xf numFmtId="0" fontId="33" fillId="0" borderId="189" xfId="13" applyFont="1" applyBorder="1" applyAlignment="1">
      <alignment horizontal="left" vertical="top" wrapText="1"/>
    </xf>
    <xf numFmtId="0" fontId="33" fillId="0" borderId="190" xfId="13" applyFont="1" applyBorder="1" applyAlignment="1">
      <alignment horizontal="left" vertical="top" wrapText="1"/>
    </xf>
    <xf numFmtId="0" fontId="33" fillId="0" borderId="49" xfId="13" applyFont="1" applyBorder="1" applyAlignment="1">
      <alignment horizontal="left" vertical="top" wrapText="1"/>
    </xf>
    <xf numFmtId="0" fontId="33" fillId="0" borderId="0" xfId="13" applyFont="1" applyBorder="1" applyAlignment="1">
      <alignment horizontal="left" vertical="top" wrapText="1"/>
    </xf>
    <xf numFmtId="0" fontId="33" fillId="0" borderId="112" xfId="13" applyFont="1" applyBorder="1" applyAlignment="1">
      <alignment horizontal="left" vertical="top" wrapText="1"/>
    </xf>
    <xf numFmtId="0" fontId="33" fillId="0" borderId="50" xfId="13" applyFont="1" applyBorder="1" applyAlignment="1">
      <alignment horizontal="left" vertical="top" wrapText="1"/>
    </xf>
    <xf numFmtId="0" fontId="33" fillId="0" borderId="56" xfId="13" applyFont="1" applyBorder="1" applyAlignment="1">
      <alignment horizontal="left" vertical="top" wrapText="1"/>
    </xf>
    <xf numFmtId="0" fontId="33" fillId="0" borderId="114" xfId="13" applyFont="1" applyBorder="1" applyAlignment="1">
      <alignment horizontal="left" vertical="top" wrapText="1"/>
    </xf>
    <xf numFmtId="0" fontId="34" fillId="0" borderId="52" xfId="13" applyFont="1" applyFill="1" applyBorder="1" applyAlignment="1">
      <alignment horizontal="center" vertical="center" wrapText="1"/>
    </xf>
    <xf numFmtId="0" fontId="34" fillId="0" borderId="186" xfId="13" applyFont="1" applyFill="1" applyBorder="1" applyAlignment="1">
      <alignment horizontal="center" vertical="center" wrapText="1"/>
    </xf>
    <xf numFmtId="0" fontId="34" fillId="0" borderId="71" xfId="13" applyFont="1" applyFill="1" applyBorder="1" applyAlignment="1">
      <alignment horizontal="center" vertical="center" wrapText="1"/>
    </xf>
    <xf numFmtId="0" fontId="34" fillId="0" borderId="101" xfId="13" applyFont="1" applyFill="1" applyBorder="1" applyAlignment="1">
      <alignment horizontal="center" vertical="center" wrapText="1"/>
    </xf>
    <xf numFmtId="0" fontId="34" fillId="3" borderId="53" xfId="13" applyFont="1" applyFill="1" applyBorder="1" applyAlignment="1">
      <alignment horizontal="center" vertical="center" wrapText="1"/>
    </xf>
    <xf numFmtId="0" fontId="34" fillId="3" borderId="185" xfId="13" applyFont="1" applyFill="1" applyBorder="1" applyAlignment="1">
      <alignment horizontal="center" vertical="center" wrapText="1"/>
    </xf>
    <xf numFmtId="0" fontId="34" fillId="3" borderId="52" xfId="13" applyFont="1" applyFill="1" applyBorder="1" applyAlignment="1">
      <alignment horizontal="center" vertical="center" wrapText="1"/>
    </xf>
    <xf numFmtId="0" fontId="34" fillId="3" borderId="186" xfId="13" applyFont="1" applyFill="1" applyBorder="1" applyAlignment="1">
      <alignment horizontal="center" vertical="center" wrapText="1"/>
    </xf>
    <xf numFmtId="0" fontId="34" fillId="3" borderId="45" xfId="13" applyFont="1" applyFill="1" applyBorder="1" applyAlignment="1">
      <alignment horizontal="center" vertical="center" wrapText="1"/>
    </xf>
    <xf numFmtId="0" fontId="34" fillId="3" borderId="187" xfId="13" applyFont="1" applyFill="1" applyBorder="1" applyAlignment="1">
      <alignment horizontal="center" vertical="center" wrapText="1"/>
    </xf>
    <xf numFmtId="0" fontId="34" fillId="3" borderId="71" xfId="13" applyFont="1" applyFill="1" applyBorder="1" applyAlignment="1">
      <alignment horizontal="center" vertical="center" wrapText="1"/>
    </xf>
    <xf numFmtId="0" fontId="34" fillId="3" borderId="101" xfId="13" applyFont="1" applyFill="1" applyBorder="1" applyAlignment="1">
      <alignment horizontal="center" vertical="center" wrapText="1"/>
    </xf>
    <xf numFmtId="0" fontId="40" fillId="4" borderId="53" xfId="13" applyFont="1" applyFill="1" applyBorder="1" applyAlignment="1">
      <alignment horizontal="center" vertical="center" wrapText="1"/>
    </xf>
    <xf numFmtId="0" fontId="40" fillId="4" borderId="185" xfId="13" applyFont="1" applyFill="1" applyBorder="1" applyAlignment="1">
      <alignment horizontal="center" vertical="center" wrapText="1"/>
    </xf>
    <xf numFmtId="0" fontId="34" fillId="4" borderId="52" xfId="13" applyFont="1" applyFill="1" applyBorder="1" applyAlignment="1">
      <alignment horizontal="center" vertical="center" wrapText="1"/>
    </xf>
    <xf numFmtId="0" fontId="34" fillId="4" borderId="186" xfId="13" applyFont="1" applyFill="1" applyBorder="1" applyAlignment="1">
      <alignment horizontal="center" vertical="center" wrapText="1"/>
    </xf>
    <xf numFmtId="0" fontId="34" fillId="8" borderId="145" xfId="13" applyFont="1" applyFill="1" applyBorder="1" applyAlignment="1">
      <alignment horizontal="center" vertical="center" wrapText="1"/>
    </xf>
    <xf numFmtId="0" fontId="34" fillId="8" borderId="146" xfId="13" applyFont="1" applyFill="1" applyBorder="1" applyAlignment="1">
      <alignment horizontal="center" vertical="center" wrapText="1"/>
    </xf>
    <xf numFmtId="0" fontId="34" fillId="8" borderId="110" xfId="13" applyFont="1" applyFill="1" applyBorder="1" applyAlignment="1">
      <alignment horizontal="center" vertical="center" wrapText="1"/>
    </xf>
    <xf numFmtId="0" fontId="34" fillId="2" borderId="145" xfId="13" applyFont="1" applyFill="1" applyBorder="1" applyAlignment="1">
      <alignment horizontal="left" vertical="center" wrapText="1"/>
    </xf>
    <xf numFmtId="0" fontId="34" fillId="2" borderId="146" xfId="13" applyFont="1" applyFill="1" applyBorder="1" applyAlignment="1">
      <alignment horizontal="left" vertical="center" wrapText="1"/>
    </xf>
    <xf numFmtId="0" fontId="34" fillId="4" borderId="45" xfId="13" applyFont="1" applyFill="1" applyBorder="1" applyAlignment="1">
      <alignment horizontal="center" vertical="center" wrapText="1"/>
    </xf>
    <xf numFmtId="0" fontId="34" fillId="4" borderId="187" xfId="13" applyFont="1" applyFill="1" applyBorder="1" applyAlignment="1">
      <alignment horizontal="center" vertical="center" wrapText="1"/>
    </xf>
    <xf numFmtId="0" fontId="40" fillId="4" borderId="52" xfId="13" applyFont="1" applyFill="1" applyBorder="1" applyAlignment="1">
      <alignment horizontal="center" vertical="center" wrapText="1"/>
    </xf>
    <xf numFmtId="0" fontId="40" fillId="4" borderId="71" xfId="13" applyFont="1" applyFill="1" applyBorder="1" applyAlignment="1">
      <alignment horizontal="center" vertical="center" wrapText="1"/>
    </xf>
    <xf numFmtId="0" fontId="40" fillId="4" borderId="101" xfId="13" applyFont="1" applyFill="1" applyBorder="1" applyAlignment="1">
      <alignment horizontal="center" vertical="center" wrapText="1"/>
    </xf>
    <xf numFmtId="0" fontId="34" fillId="5" borderId="53" xfId="13" applyFont="1" applyFill="1" applyBorder="1" applyAlignment="1">
      <alignment horizontal="center" vertical="center" wrapText="1"/>
    </xf>
    <xf numFmtId="0" fontId="34" fillId="5" borderId="185" xfId="13" applyFont="1" applyFill="1" applyBorder="1" applyAlignment="1">
      <alignment horizontal="center" vertical="center" wrapText="1"/>
    </xf>
    <xf numFmtId="0" fontId="34" fillId="0" borderId="44" xfId="13" applyFont="1" applyBorder="1" applyAlignment="1">
      <alignment horizontal="center" vertical="center" wrapText="1"/>
    </xf>
    <xf numFmtId="0" fontId="34" fillId="0" borderId="46" xfId="13" applyFont="1" applyBorder="1" applyAlignment="1">
      <alignment horizontal="center" vertical="center" wrapText="1"/>
    </xf>
    <xf numFmtId="0" fontId="34" fillId="0" borderId="48" xfId="13" applyFont="1" applyBorder="1" applyAlignment="1">
      <alignment horizontal="center" vertical="center" wrapText="1"/>
    </xf>
    <xf numFmtId="0" fontId="34" fillId="0" borderId="47" xfId="13" applyFont="1" applyBorder="1" applyAlignment="1">
      <alignment horizontal="center" vertical="center" wrapText="1"/>
    </xf>
    <xf numFmtId="0" fontId="34" fillId="0" borderId="57" xfId="13" applyFont="1" applyBorder="1" applyAlignment="1">
      <alignment horizontal="center" vertical="center" wrapText="1"/>
    </xf>
    <xf numFmtId="0" fontId="34" fillId="0" borderId="52" xfId="13" applyFont="1" applyBorder="1" applyAlignment="1">
      <alignment horizontal="center" vertical="center" wrapText="1"/>
    </xf>
    <xf numFmtId="0" fontId="34" fillId="0" borderId="101" xfId="13" applyFont="1" applyBorder="1" applyAlignment="1">
      <alignment horizontal="center" vertical="center" wrapText="1"/>
    </xf>
    <xf numFmtId="0" fontId="34" fillId="4" borderId="71" xfId="3" applyFont="1" applyFill="1" applyBorder="1" applyAlignment="1" applyProtection="1">
      <alignment horizontal="center" vertical="center" wrapText="1"/>
      <protection locked="0"/>
    </xf>
    <xf numFmtId="0" fontId="34" fillId="4" borderId="194" xfId="3" applyFont="1" applyFill="1" applyBorder="1" applyAlignment="1" applyProtection="1">
      <alignment horizontal="center" vertical="center" wrapText="1"/>
      <protection locked="0"/>
    </xf>
    <xf numFmtId="0" fontId="34" fillId="4" borderId="195" xfId="3" applyFont="1" applyFill="1" applyBorder="1" applyAlignment="1" applyProtection="1">
      <alignment horizontal="center" vertical="center" wrapText="1"/>
      <protection locked="0"/>
    </xf>
    <xf numFmtId="0" fontId="35" fillId="4" borderId="66" xfId="3" applyFont="1" applyFill="1" applyBorder="1" applyAlignment="1" applyProtection="1">
      <alignment horizontal="center" vertical="center" wrapText="1"/>
      <protection locked="0"/>
    </xf>
    <xf numFmtId="0" fontId="35" fillId="4" borderId="99" xfId="3" applyFont="1" applyFill="1" applyBorder="1" applyAlignment="1" applyProtection="1">
      <alignment horizontal="center" vertical="center" wrapText="1"/>
      <protection locked="0"/>
    </xf>
    <xf numFmtId="4" fontId="33" fillId="0" borderId="8" xfId="3" applyNumberFormat="1" applyFont="1" applyBorder="1" applyAlignment="1" applyProtection="1">
      <alignment horizontal="center" vertical="center" wrapText="1"/>
      <protection locked="0"/>
    </xf>
    <xf numFmtId="4" fontId="33" fillId="0" borderId="77" xfId="3" applyNumberFormat="1" applyFont="1" applyBorder="1" applyAlignment="1" applyProtection="1">
      <alignment horizontal="center" vertical="center" wrapText="1"/>
      <protection locked="0"/>
    </xf>
    <xf numFmtId="9" fontId="33" fillId="0" borderId="103" xfId="3" applyNumberFormat="1" applyFont="1" applyBorder="1" applyAlignment="1" applyProtection="1">
      <alignment horizontal="center" vertical="center" wrapText="1"/>
      <protection locked="0"/>
    </xf>
    <xf numFmtId="9" fontId="33" fillId="0" borderId="181" xfId="3" applyNumberFormat="1" applyFont="1" applyBorder="1" applyAlignment="1" applyProtection="1">
      <alignment horizontal="center" vertical="center" wrapText="1"/>
      <protection locked="0"/>
    </xf>
    <xf numFmtId="0" fontId="34" fillId="0" borderId="66" xfId="3" applyFont="1" applyFill="1" applyBorder="1" applyAlignment="1" applyProtection="1">
      <alignment horizontal="right" vertical="center"/>
      <protection locked="0"/>
    </xf>
    <xf numFmtId="0" fontId="34" fillId="0" borderId="68" xfId="3" applyFont="1" applyFill="1" applyBorder="1" applyAlignment="1" applyProtection="1">
      <alignment horizontal="right" vertical="center"/>
      <protection locked="0"/>
    </xf>
    <xf numFmtId="0" fontId="34" fillId="0" borderId="99" xfId="3" applyFont="1" applyFill="1" applyBorder="1" applyAlignment="1" applyProtection="1">
      <alignment horizontal="right" vertical="center"/>
      <protection locked="0"/>
    </xf>
    <xf numFmtId="0" fontId="33" fillId="0" borderId="145" xfId="3" applyFont="1" applyBorder="1" applyAlignment="1" applyProtection="1">
      <alignment horizontal="left" vertical="center" wrapText="1"/>
      <protection locked="0"/>
    </xf>
    <xf numFmtId="0" fontId="33" fillId="0" borderId="146" xfId="3" applyFont="1" applyBorder="1" applyAlignment="1" applyProtection="1">
      <alignment horizontal="left" vertical="center" wrapText="1"/>
      <protection locked="0"/>
    </xf>
    <xf numFmtId="0" fontId="33" fillId="0" borderId="110" xfId="3" applyFont="1" applyBorder="1" applyAlignment="1" applyProtection="1">
      <alignment horizontal="left" vertical="center" wrapText="1"/>
      <protection locked="0"/>
    </xf>
    <xf numFmtId="0" fontId="47" fillId="0" borderId="145" xfId="3" applyFont="1" applyBorder="1" applyAlignment="1" applyProtection="1">
      <alignment horizontal="left" vertical="top" wrapText="1"/>
      <protection locked="0"/>
    </xf>
    <xf numFmtId="0" fontId="47" fillId="0" borderId="146" xfId="3" applyFont="1" applyBorder="1" applyAlignment="1" applyProtection="1">
      <alignment horizontal="left" vertical="top" wrapText="1"/>
      <protection locked="0"/>
    </xf>
    <xf numFmtId="0" fontId="47" fillId="0" borderId="110" xfId="3" applyFont="1" applyBorder="1" applyAlignment="1" applyProtection="1">
      <alignment horizontal="left" vertical="top" wrapText="1"/>
      <protection locked="0"/>
    </xf>
    <xf numFmtId="0" fontId="34" fillId="0" borderId="46" xfId="3" applyFont="1" applyFill="1" applyBorder="1" applyAlignment="1" applyProtection="1">
      <alignment horizontal="center" vertical="center" wrapText="1"/>
      <protection locked="0"/>
    </xf>
    <xf numFmtId="0" fontId="34" fillId="0" borderId="164" xfId="3" applyFont="1" applyFill="1" applyBorder="1" applyAlignment="1" applyProtection="1">
      <alignment horizontal="center" vertical="center" wrapText="1"/>
      <protection locked="0"/>
    </xf>
    <xf numFmtId="0" fontId="34" fillId="0" borderId="8" xfId="3" applyFont="1" applyBorder="1" applyAlignment="1" applyProtection="1">
      <alignment horizontal="left" vertical="center" wrapText="1"/>
      <protection locked="0"/>
    </xf>
    <xf numFmtId="0" fontId="34" fillId="0" borderId="77" xfId="3" applyFont="1" applyBorder="1" applyAlignment="1" applyProtection="1">
      <alignment horizontal="left" vertical="center" wrapText="1"/>
      <protection locked="0"/>
    </xf>
    <xf numFmtId="3" fontId="33" fillId="0" borderId="8" xfId="3" applyNumberFormat="1" applyFont="1" applyBorder="1" applyAlignment="1" applyProtection="1">
      <alignment horizontal="center" vertical="center" wrapText="1"/>
      <protection locked="0"/>
    </xf>
    <xf numFmtId="3" fontId="33" fillId="0" borderId="77" xfId="3" applyNumberFormat="1" applyFont="1" applyBorder="1" applyAlignment="1" applyProtection="1">
      <alignment horizontal="center" vertical="center" wrapText="1"/>
      <protection locked="0"/>
    </xf>
    <xf numFmtId="3" fontId="33" fillId="4" borderId="32" xfId="3" applyNumberFormat="1" applyFont="1" applyFill="1" applyBorder="1" applyAlignment="1" applyProtection="1">
      <alignment horizontal="center" vertical="center" wrapText="1"/>
      <protection locked="0"/>
    </xf>
    <xf numFmtId="3" fontId="33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93" xfId="1" applyFont="1" applyBorder="1" applyAlignment="1">
      <alignment horizontal="center" vertical="center"/>
    </xf>
    <xf numFmtId="0" fontId="34" fillId="0" borderId="193" xfId="1" applyFont="1" applyBorder="1" applyAlignment="1">
      <alignment horizontal="center" vertical="center"/>
    </xf>
    <xf numFmtId="0" fontId="33" fillId="4" borderId="44" xfId="3" applyFont="1" applyFill="1" applyBorder="1" applyAlignment="1" applyProtection="1">
      <alignment horizontal="center" vertical="center" textRotation="90" wrapText="1"/>
      <protection locked="0"/>
    </xf>
    <xf numFmtId="0" fontId="33" fillId="4" borderId="164" xfId="3" applyFont="1" applyFill="1" applyBorder="1" applyAlignment="1" applyProtection="1">
      <alignment horizontal="center" vertical="center" textRotation="90" wrapText="1"/>
      <protection locked="0"/>
    </xf>
    <xf numFmtId="0" fontId="34" fillId="4" borderId="101" xfId="1" applyFont="1" applyFill="1" applyBorder="1" applyAlignment="1">
      <alignment horizontal="center" vertical="center" wrapText="1"/>
    </xf>
    <xf numFmtId="0" fontId="34" fillId="4" borderId="80" xfId="1" applyFont="1" applyFill="1" applyBorder="1" applyAlignment="1">
      <alignment horizontal="center" vertical="center" wrapText="1"/>
    </xf>
    <xf numFmtId="0" fontId="33" fillId="4" borderId="32" xfId="3" applyFont="1" applyFill="1" applyBorder="1" applyAlignment="1" applyProtection="1">
      <alignment horizontal="center" vertical="center" wrapText="1"/>
      <protection locked="0"/>
    </xf>
    <xf numFmtId="0" fontId="33" fillId="4" borderId="8" xfId="3" applyFont="1" applyFill="1" applyBorder="1" applyAlignment="1" applyProtection="1">
      <alignment horizontal="center" vertical="center" wrapText="1"/>
      <protection locked="0"/>
    </xf>
    <xf numFmtId="0" fontId="33" fillId="4" borderId="102" xfId="3" applyFont="1" applyFill="1" applyBorder="1" applyAlignment="1" applyProtection="1">
      <alignment horizontal="center" vertical="center" wrapText="1"/>
      <protection locked="0"/>
    </xf>
    <xf numFmtId="0" fontId="33" fillId="4" borderId="103" xfId="3" applyFont="1" applyFill="1" applyBorder="1" applyAlignment="1" applyProtection="1">
      <alignment horizontal="center" vertical="center" wrapText="1"/>
      <protection locked="0"/>
    </xf>
    <xf numFmtId="0" fontId="33" fillId="4" borderId="44" xfId="3" applyFont="1" applyFill="1" applyBorder="1" applyAlignment="1" applyProtection="1">
      <alignment horizontal="center" vertical="center" wrapText="1"/>
      <protection locked="0"/>
    </xf>
    <xf numFmtId="0" fontId="33" fillId="4" borderId="46" xfId="3" applyFont="1" applyFill="1" applyBorder="1" applyAlignment="1" applyProtection="1">
      <alignment horizontal="center" vertical="center" wrapText="1"/>
      <protection locked="0"/>
    </xf>
    <xf numFmtId="0" fontId="33" fillId="0" borderId="50" xfId="3" applyFont="1" applyBorder="1" applyAlignment="1" applyProtection="1">
      <alignment horizontal="left" vertical="center" wrapText="1"/>
      <protection locked="0"/>
    </xf>
    <xf numFmtId="0" fontId="33" fillId="0" borderId="56" xfId="3" applyFont="1" applyBorder="1" applyAlignment="1" applyProtection="1">
      <alignment horizontal="left" vertical="center" wrapText="1"/>
      <protection locked="0"/>
    </xf>
    <xf numFmtId="0" fontId="33" fillId="0" borderId="114" xfId="3" applyFont="1" applyBorder="1" applyAlignment="1" applyProtection="1">
      <alignment horizontal="left" vertical="center" wrapText="1"/>
      <protection locked="0"/>
    </xf>
    <xf numFmtId="0" fontId="47" fillId="0" borderId="50" xfId="3" applyFont="1" applyBorder="1" applyAlignment="1" applyProtection="1">
      <alignment horizontal="left" vertical="top" wrapText="1"/>
      <protection locked="0"/>
    </xf>
    <xf numFmtId="0" fontId="47" fillId="0" borderId="56" xfId="3" applyFont="1" applyBorder="1" applyAlignment="1" applyProtection="1">
      <alignment horizontal="left" vertical="top" wrapText="1"/>
      <protection locked="0"/>
    </xf>
    <xf numFmtId="0" fontId="47" fillId="0" borderId="114" xfId="3" applyFont="1" applyBorder="1" applyAlignment="1" applyProtection="1">
      <alignment horizontal="left" vertical="top" wrapText="1"/>
      <protection locked="0"/>
    </xf>
    <xf numFmtId="0" fontId="34" fillId="0" borderId="0" xfId="1" applyFont="1" applyFill="1" applyAlignment="1">
      <alignment vertical="center"/>
    </xf>
    <xf numFmtId="0" fontId="33" fillId="0" borderId="0" xfId="1" applyFont="1" applyFill="1" applyAlignment="1">
      <alignment vertical="center"/>
    </xf>
    <xf numFmtId="0" fontId="33" fillId="0" borderId="4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172" xfId="0" applyFont="1" applyBorder="1" applyAlignment="1">
      <alignment horizontal="center" vertical="center"/>
    </xf>
    <xf numFmtId="0" fontId="33" fillId="0" borderId="139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202" xfId="0" applyFont="1" applyBorder="1" applyAlignment="1">
      <alignment horizontal="left" vertical="center" wrapText="1"/>
    </xf>
    <xf numFmtId="0" fontId="33" fillId="0" borderId="203" xfId="0" applyFont="1" applyBorder="1" applyAlignment="1">
      <alignment horizontal="left" vertical="center" wrapText="1"/>
    </xf>
    <xf numFmtId="0" fontId="33" fillId="0" borderId="204" xfId="0" applyFont="1" applyBorder="1" applyAlignment="1">
      <alignment horizontal="left" vertical="center" wrapText="1"/>
    </xf>
    <xf numFmtId="0" fontId="33" fillId="0" borderId="199" xfId="0" applyFont="1" applyBorder="1" applyAlignment="1">
      <alignment horizontal="left" vertical="center" wrapText="1"/>
    </xf>
    <xf numFmtId="0" fontId="33" fillId="0" borderId="200" xfId="0" applyFont="1" applyBorder="1" applyAlignment="1">
      <alignment horizontal="left" vertical="center" wrapText="1"/>
    </xf>
    <xf numFmtId="0" fontId="33" fillId="0" borderId="209" xfId="0" applyFont="1" applyBorder="1" applyAlignment="1">
      <alignment horizontal="left" vertical="center" wrapText="1"/>
    </xf>
    <xf numFmtId="0" fontId="33" fillId="0" borderId="138" xfId="0" applyFont="1" applyBorder="1" applyAlignment="1">
      <alignment horizontal="left" vertical="center" wrapText="1"/>
    </xf>
    <xf numFmtId="0" fontId="33" fillId="0" borderId="56" xfId="0" applyFont="1" applyBorder="1" applyAlignment="1">
      <alignment horizontal="left" vertical="center" wrapText="1"/>
    </xf>
    <xf numFmtId="0" fontId="33" fillId="0" borderId="114" xfId="0" applyFont="1" applyBorder="1" applyAlignment="1">
      <alignment horizontal="left" vertical="center" wrapText="1"/>
    </xf>
    <xf numFmtId="0" fontId="33" fillId="0" borderId="199" xfId="0" applyFont="1" applyBorder="1" applyAlignment="1">
      <alignment horizontal="left" vertical="center"/>
    </xf>
    <xf numFmtId="0" fontId="33" fillId="0" borderId="200" xfId="0" applyFont="1" applyBorder="1" applyAlignment="1">
      <alignment horizontal="left" vertical="center"/>
    </xf>
    <xf numFmtId="0" fontId="33" fillId="0" borderId="208" xfId="0" applyFont="1" applyBorder="1" applyAlignment="1">
      <alignment horizontal="left" vertical="center"/>
    </xf>
    <xf numFmtId="0" fontId="33" fillId="0" borderId="205" xfId="0" applyFont="1" applyBorder="1" applyAlignment="1">
      <alignment horizontal="left" vertical="center" wrapText="1"/>
    </xf>
    <xf numFmtId="0" fontId="33" fillId="0" borderId="206" xfId="0" applyFont="1" applyBorder="1" applyAlignment="1">
      <alignment horizontal="left" vertical="center" wrapText="1"/>
    </xf>
    <xf numFmtId="0" fontId="33" fillId="0" borderId="196" xfId="0" applyFont="1" applyBorder="1" applyAlignment="1">
      <alignment horizontal="left" vertical="center" wrapText="1"/>
    </xf>
    <xf numFmtId="0" fontId="33" fillId="0" borderId="197" xfId="0" applyFont="1" applyBorder="1" applyAlignment="1">
      <alignment horizontal="left" vertical="center" wrapText="1"/>
    </xf>
    <xf numFmtId="0" fontId="33" fillId="0" borderId="207" xfId="0" applyFont="1" applyBorder="1" applyAlignment="1">
      <alignment horizontal="left" vertical="center" wrapText="1"/>
    </xf>
    <xf numFmtId="0" fontId="43" fillId="0" borderId="199" xfId="0" applyFont="1" applyBorder="1" applyAlignment="1">
      <alignment horizontal="left" vertical="center"/>
    </xf>
    <xf numFmtId="0" fontId="43" fillId="0" borderId="200" xfId="0" applyFont="1" applyBorder="1" applyAlignment="1">
      <alignment horizontal="left" vertical="center"/>
    </xf>
    <xf numFmtId="0" fontId="43" fillId="0" borderId="209" xfId="0" applyFont="1" applyBorder="1" applyAlignment="1">
      <alignment horizontal="left" vertical="center"/>
    </xf>
    <xf numFmtId="0" fontId="34" fillId="0" borderId="196" xfId="0" applyFont="1" applyBorder="1" applyAlignment="1">
      <alignment horizontal="left" vertical="center" wrapText="1"/>
    </xf>
    <xf numFmtId="0" fontId="34" fillId="0" borderId="197" xfId="0" applyFont="1" applyBorder="1" applyAlignment="1">
      <alignment vertical="center"/>
    </xf>
    <xf numFmtId="0" fontId="34" fillId="0" borderId="198" xfId="0" applyFont="1" applyBorder="1" applyAlignment="1">
      <alignment vertical="center"/>
    </xf>
    <xf numFmtId="0" fontId="33" fillId="0" borderId="198" xfId="0" applyFont="1" applyBorder="1" applyAlignment="1">
      <alignment horizontal="left" vertical="center" wrapText="1"/>
    </xf>
    <xf numFmtId="0" fontId="33" fillId="0" borderId="218" xfId="0" applyFont="1" applyBorder="1" applyAlignment="1">
      <alignment horizontal="left" vertical="center" wrapText="1"/>
    </xf>
    <xf numFmtId="0" fontId="33" fillId="0" borderId="219" xfId="0" applyFont="1" applyBorder="1" applyAlignment="1">
      <alignment horizontal="left" vertical="center" wrapText="1"/>
    </xf>
    <xf numFmtId="0" fontId="43" fillId="0" borderId="153" xfId="0" applyFont="1" applyBorder="1" applyAlignment="1">
      <alignment horizontal="left" vertical="center"/>
    </xf>
    <xf numFmtId="0" fontId="43" fillId="0" borderId="154" xfId="0" applyFont="1" applyBorder="1" applyAlignment="1">
      <alignment horizontal="left" vertical="center"/>
    </xf>
    <xf numFmtId="0" fontId="43" fillId="0" borderId="159" xfId="0" applyFont="1" applyBorder="1" applyAlignment="1">
      <alignment horizontal="left" vertical="center"/>
    </xf>
    <xf numFmtId="0" fontId="37" fillId="0" borderId="147" xfId="0" applyFont="1" applyBorder="1" applyAlignment="1">
      <alignment horizontal="center" vertical="center"/>
    </xf>
    <xf numFmtId="0" fontId="37" fillId="0" borderId="211" xfId="0" applyFont="1" applyBorder="1" applyAlignment="1">
      <alignment horizontal="center" vertical="center"/>
    </xf>
    <xf numFmtId="0" fontId="37" fillId="0" borderId="212" xfId="0" applyFont="1" applyBorder="1" applyAlignment="1">
      <alignment horizontal="center" vertical="center"/>
    </xf>
    <xf numFmtId="0" fontId="35" fillId="0" borderId="143" xfId="0" applyFont="1" applyBorder="1" applyAlignment="1">
      <alignment horizontal="center" vertical="center" wrapText="1"/>
    </xf>
    <xf numFmtId="0" fontId="35" fillId="0" borderId="122" xfId="0" applyFont="1" applyBorder="1" applyAlignment="1">
      <alignment horizontal="center" vertical="center" wrapText="1"/>
    </xf>
    <xf numFmtId="0" fontId="33" fillId="0" borderId="196" xfId="0" applyFont="1" applyBorder="1" applyAlignment="1">
      <alignment horizontal="left" vertical="center"/>
    </xf>
    <xf numFmtId="0" fontId="33" fillId="0" borderId="197" xfId="0" applyFont="1" applyBorder="1" applyAlignment="1">
      <alignment horizontal="left" vertical="center"/>
    </xf>
    <xf numFmtId="0" fontId="33" fillId="0" borderId="198" xfId="0" applyFont="1" applyBorder="1" applyAlignment="1">
      <alignment horizontal="left" vertical="center"/>
    </xf>
    <xf numFmtId="0" fontId="33" fillId="0" borderId="233" xfId="0" applyFont="1" applyBorder="1" applyAlignment="1">
      <alignment horizontal="left" vertical="center" wrapText="1"/>
    </xf>
    <xf numFmtId="0" fontId="33" fillId="0" borderId="234" xfId="0" applyFont="1" applyBorder="1" applyAlignment="1">
      <alignment horizontal="left" vertical="center" wrapText="1"/>
    </xf>
    <xf numFmtId="0" fontId="33" fillId="0" borderId="213" xfId="0" applyFont="1" applyBorder="1" applyAlignment="1">
      <alignment horizontal="left" vertical="center" wrapText="1"/>
    </xf>
    <xf numFmtId="0" fontId="33" fillId="0" borderId="189" xfId="0" applyFont="1" applyBorder="1" applyAlignment="1">
      <alignment horizontal="left" vertical="center" wrapText="1"/>
    </xf>
    <xf numFmtId="0" fontId="33" fillId="0" borderId="190" xfId="0" applyFont="1" applyBorder="1" applyAlignment="1">
      <alignment horizontal="left" vertical="center" wrapText="1"/>
    </xf>
    <xf numFmtId="0" fontId="33" fillId="0" borderId="200" xfId="0" applyFont="1" applyBorder="1" applyAlignment="1">
      <alignment vertical="center"/>
    </xf>
    <xf numFmtId="0" fontId="33" fillId="0" borderId="208" xfId="0" applyFont="1" applyBorder="1" applyAlignment="1">
      <alignment vertical="center"/>
    </xf>
    <xf numFmtId="0" fontId="33" fillId="0" borderId="208" xfId="0" applyFont="1" applyBorder="1" applyAlignment="1">
      <alignment horizontal="left" vertical="center" wrapText="1"/>
    </xf>
    <xf numFmtId="0" fontId="33" fillId="0" borderId="210" xfId="0" applyFont="1" applyBorder="1" applyAlignment="1">
      <alignment horizontal="left" vertical="center" wrapText="1"/>
    </xf>
    <xf numFmtId="0" fontId="35" fillId="0" borderId="149" xfId="0" applyFont="1" applyBorder="1" applyAlignment="1">
      <alignment horizontal="center" vertical="center" wrapText="1"/>
    </xf>
    <xf numFmtId="0" fontId="35" fillId="0" borderId="214" xfId="0" applyFont="1" applyBorder="1" applyAlignment="1">
      <alignment horizontal="center" vertical="center" wrapText="1"/>
    </xf>
    <xf numFmtId="0" fontId="45" fillId="0" borderId="215" xfId="0" applyFont="1" applyBorder="1" applyAlignment="1">
      <alignment horizontal="left" vertical="center" wrapText="1"/>
    </xf>
    <xf numFmtId="0" fontId="45" fillId="0" borderId="216" xfId="0" applyFont="1" applyBorder="1" applyAlignment="1">
      <alignment horizontal="left" vertical="center" wrapText="1"/>
    </xf>
    <xf numFmtId="0" fontId="45" fillId="0" borderId="217" xfId="0" applyFont="1" applyBorder="1" applyAlignment="1">
      <alignment horizontal="left" vertical="center" wrapText="1"/>
    </xf>
    <xf numFmtId="0" fontId="33" fillId="0" borderId="127" xfId="0" applyFont="1" applyBorder="1" applyAlignment="1">
      <alignment horizontal="left" vertical="center" wrapText="1"/>
    </xf>
    <xf numFmtId="0" fontId="33" fillId="0" borderId="197" xfId="0" applyFont="1" applyBorder="1" applyAlignment="1">
      <alignment vertical="center"/>
    </xf>
    <xf numFmtId="0" fontId="33" fillId="0" borderId="198" xfId="0" applyFont="1" applyBorder="1" applyAlignment="1">
      <alignment vertical="center"/>
    </xf>
    <xf numFmtId="0" fontId="33" fillId="0" borderId="209" xfId="0" applyFont="1" applyBorder="1" applyAlignment="1">
      <alignment vertical="center"/>
    </xf>
    <xf numFmtId="0" fontId="35" fillId="0" borderId="158" xfId="0" applyFont="1" applyBorder="1" applyAlignment="1">
      <alignment horizontal="center" vertical="center" wrapText="1"/>
    </xf>
    <xf numFmtId="0" fontId="35" fillId="0" borderId="144" xfId="0" applyFont="1" applyBorder="1" applyAlignment="1">
      <alignment horizontal="center" vertical="center" wrapText="1"/>
    </xf>
    <xf numFmtId="0" fontId="35" fillId="0" borderId="201" xfId="0" applyFont="1" applyBorder="1" applyAlignment="1">
      <alignment horizontal="center" vertical="center" wrapText="1"/>
    </xf>
    <xf numFmtId="0" fontId="33" fillId="0" borderId="202" xfId="0" applyFont="1" applyBorder="1" applyAlignment="1">
      <alignment horizontal="left" vertical="center"/>
    </xf>
    <xf numFmtId="0" fontId="33" fillId="0" borderId="203" xfId="0" applyFont="1" applyBorder="1" applyAlignment="1">
      <alignment horizontal="left" vertical="center"/>
    </xf>
    <xf numFmtId="0" fontId="33" fillId="0" borderId="204" xfId="0" applyFont="1" applyBorder="1" applyAlignment="1">
      <alignment horizontal="left" vertical="center"/>
    </xf>
    <xf numFmtId="0" fontId="33" fillId="0" borderId="109" xfId="26" applyFont="1" applyBorder="1" applyAlignment="1" applyProtection="1">
      <alignment horizontal="center" wrapText="1"/>
    </xf>
    <xf numFmtId="0" fontId="34" fillId="0" borderId="53" xfId="26" applyFont="1" applyBorder="1" applyAlignment="1" applyProtection="1">
      <alignment horizontal="center" vertical="center" wrapText="1"/>
    </xf>
    <xf numFmtId="0" fontId="34" fillId="0" borderId="51" xfId="26" applyFont="1" applyBorder="1" applyAlignment="1" applyProtection="1">
      <alignment horizontal="center" vertical="center" wrapText="1"/>
    </xf>
    <xf numFmtId="0" fontId="33" fillId="0" borderId="53" xfId="26" applyFont="1" applyBorder="1" applyAlignment="1" applyProtection="1">
      <alignment horizontal="center" wrapText="1"/>
    </xf>
    <xf numFmtId="0" fontId="33" fillId="0" borderId="51" xfId="26" applyFont="1" applyBorder="1" applyAlignment="1" applyProtection="1">
      <alignment horizontal="center" wrapText="1"/>
    </xf>
    <xf numFmtId="0" fontId="33" fillId="0" borderId="53" xfId="26" applyFont="1" applyBorder="1" applyAlignment="1" applyProtection="1">
      <alignment horizontal="center" vertical="center" wrapText="1"/>
    </xf>
    <xf numFmtId="0" fontId="33" fillId="0" borderId="54" xfId="26" applyFont="1" applyBorder="1" applyAlignment="1" applyProtection="1">
      <alignment horizontal="center" vertical="center" wrapText="1"/>
    </xf>
    <xf numFmtId="0" fontId="33" fillId="0" borderId="51" xfId="26" applyFont="1" applyBorder="1" applyAlignment="1" applyProtection="1">
      <alignment horizontal="center" vertical="center" wrapText="1"/>
    </xf>
    <xf numFmtId="4" fontId="33" fillId="0" borderId="53" xfId="26" applyNumberFormat="1" applyFont="1" applyBorder="1" applyAlignment="1" applyProtection="1">
      <alignment horizontal="center" vertical="center" wrapText="1"/>
    </xf>
    <xf numFmtId="4" fontId="33" fillId="0" borderId="51" xfId="26" applyNumberFormat="1" applyFont="1" applyBorder="1" applyAlignment="1" applyProtection="1">
      <alignment horizontal="center" vertical="center" wrapText="1"/>
    </xf>
    <xf numFmtId="4" fontId="1" fillId="0" borderId="0" xfId="4" applyNumberFormat="1" applyFont="1" applyAlignment="1">
      <alignment horizontal="right"/>
    </xf>
  </cellXfs>
  <cellStyles count="27">
    <cellStyle name="Hypertextový odkaz" xfId="6" builtinId="8"/>
    <cellStyle name="Hypertextový odkaz 2" xfId="12"/>
    <cellStyle name="Normální" xfId="0" builtinId="0"/>
    <cellStyle name="normální 2" xfId="1"/>
    <cellStyle name="normální 2 2" xfId="5"/>
    <cellStyle name="normální 2 2 2" xfId="7"/>
    <cellStyle name="Normální 2 2 3" xfId="13"/>
    <cellStyle name="Normální 2 2 4" xfId="18"/>
    <cellStyle name="normální 2 3" xfId="14"/>
    <cellStyle name="Normální 3" xfId="4"/>
    <cellStyle name="Normální 3 2" xfId="8"/>
    <cellStyle name="normální 3 3" xfId="15"/>
    <cellStyle name="normální 3 4" xfId="19"/>
    <cellStyle name="normální 3 5" xfId="22"/>
    <cellStyle name="normální 3 6" xfId="23"/>
    <cellStyle name="normální 3 7" xfId="24"/>
    <cellStyle name="normální 3 8" xfId="25"/>
    <cellStyle name="Normální 4" xfId="10"/>
    <cellStyle name="Normální 5" xfId="11"/>
    <cellStyle name="Normální 6" xfId="9"/>
    <cellStyle name="Normální 7" xfId="16"/>
    <cellStyle name="Normální 7 2" xfId="20"/>
    <cellStyle name="Normální 7 3" xfId="26"/>
    <cellStyle name="Normální 8" xfId="21"/>
    <cellStyle name="normální_čerpání fondů" xfId="2"/>
    <cellStyle name="normální_List1" xfId="3"/>
    <cellStyle name="Procenta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na.majerovova@roznovskastredni.c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A23" sqref="A23:F23"/>
    </sheetView>
  </sheetViews>
  <sheetFormatPr defaultRowHeight="12" x14ac:dyDescent="0.2"/>
  <cols>
    <col min="1" max="1" width="35.7109375" style="3" customWidth="1"/>
    <col min="2" max="5" width="13.7109375" style="3" customWidth="1"/>
    <col min="6" max="6" width="13.7109375" style="6" customWidth="1"/>
    <col min="7" max="16384" width="9.140625" style="3"/>
  </cols>
  <sheetData>
    <row r="1" spans="1:6" x14ac:dyDescent="0.2">
      <c r="A1" s="1" t="s">
        <v>27</v>
      </c>
      <c r="B1" s="2"/>
      <c r="C1" s="2"/>
      <c r="D1" s="2"/>
      <c r="F1" s="4" t="s">
        <v>26</v>
      </c>
    </row>
    <row r="2" spans="1:6" ht="12.75" x14ac:dyDescent="0.2">
      <c r="A2" s="1" t="s">
        <v>21</v>
      </c>
      <c r="B2" s="5"/>
      <c r="C2" s="5"/>
      <c r="D2" s="5"/>
      <c r="F2" s="78" t="s">
        <v>159</v>
      </c>
    </row>
    <row r="3" spans="1:6" ht="12.75" x14ac:dyDescent="0.2">
      <c r="A3" s="1"/>
      <c r="B3" s="5"/>
      <c r="C3" s="5"/>
      <c r="D3" s="5"/>
      <c r="F3" s="1"/>
    </row>
    <row r="4" spans="1:6" ht="12.75" x14ac:dyDescent="0.2">
      <c r="A4" s="1"/>
      <c r="B4" s="5"/>
      <c r="C4" s="5"/>
      <c r="D4" s="5"/>
      <c r="F4" s="1"/>
    </row>
    <row r="6" spans="1:6" ht="18" x14ac:dyDescent="0.2">
      <c r="A6" s="7" t="s">
        <v>127</v>
      </c>
    </row>
    <row r="7" spans="1:6" ht="12.75" thickBot="1" x14ac:dyDescent="0.25">
      <c r="E7" s="1248" t="s">
        <v>0</v>
      </c>
      <c r="F7" s="1248"/>
    </row>
    <row r="8" spans="1:6" ht="37.5" customHeight="1" thickTop="1" thickBot="1" x14ac:dyDescent="0.25">
      <c r="A8" s="8"/>
      <c r="B8" s="9" t="s">
        <v>128</v>
      </c>
      <c r="C8" s="10" t="s">
        <v>154</v>
      </c>
      <c r="D8" s="10" t="s">
        <v>129</v>
      </c>
      <c r="E8" s="10" t="s">
        <v>155</v>
      </c>
      <c r="F8" s="11" t="s">
        <v>130</v>
      </c>
    </row>
    <row r="9" spans="1:6" s="15" customFormat="1" ht="30" customHeight="1" thickBot="1" x14ac:dyDescent="0.25">
      <c r="A9" s="12" t="s">
        <v>131</v>
      </c>
      <c r="B9" s="13">
        <f>B10+B14</f>
        <v>0</v>
      </c>
      <c r="C9" s="13">
        <f>C10+C14</f>
        <v>0</v>
      </c>
      <c r="D9" s="14">
        <f>D10+D14</f>
        <v>0</v>
      </c>
      <c r="E9" s="14">
        <f>E10+E14</f>
        <v>0</v>
      </c>
      <c r="F9" s="92">
        <f>F10+F14</f>
        <v>0</v>
      </c>
    </row>
    <row r="10" spans="1:6" s="15" customFormat="1" ht="27.95" customHeight="1" thickTop="1" x14ac:dyDescent="0.2">
      <c r="A10" s="16" t="s">
        <v>132</v>
      </c>
      <c r="B10" s="17">
        <f>B12+B13</f>
        <v>0</v>
      </c>
      <c r="C10" s="17">
        <f>C12+C13</f>
        <v>0</v>
      </c>
      <c r="D10" s="17">
        <f>D12+D13</f>
        <v>0</v>
      </c>
      <c r="E10" s="81">
        <f>E12+E13</f>
        <v>0</v>
      </c>
      <c r="F10" s="91">
        <f>F12+F13</f>
        <v>0</v>
      </c>
    </row>
    <row r="11" spans="1:6" ht="12" customHeight="1" x14ac:dyDescent="0.2">
      <c r="A11" s="18" t="s">
        <v>133</v>
      </c>
      <c r="B11" s="19"/>
      <c r="C11" s="19"/>
      <c r="D11" s="20"/>
      <c r="E11" s="82"/>
      <c r="F11" s="83"/>
    </row>
    <row r="12" spans="1:6" ht="15.75" customHeight="1" x14ac:dyDescent="0.2">
      <c r="A12" s="21" t="s">
        <v>134</v>
      </c>
      <c r="B12" s="22">
        <v>0</v>
      </c>
      <c r="C12" s="22">
        <v>0</v>
      </c>
      <c r="D12" s="23">
        <v>0</v>
      </c>
      <c r="E12" s="84">
        <v>0</v>
      </c>
      <c r="F12" s="85">
        <f>E12-D12</f>
        <v>0</v>
      </c>
    </row>
    <row r="13" spans="1:6" ht="15.75" customHeight="1" thickBot="1" x14ac:dyDescent="0.25">
      <c r="A13" s="24" t="s">
        <v>157</v>
      </c>
      <c r="B13" s="25">
        <v>0</v>
      </c>
      <c r="C13" s="25">
        <v>0</v>
      </c>
      <c r="D13" s="26">
        <v>0</v>
      </c>
      <c r="E13" s="86">
        <v>0</v>
      </c>
      <c r="F13" s="87">
        <f>E13-D13</f>
        <v>0</v>
      </c>
    </row>
    <row r="14" spans="1:6" s="15" customFormat="1" ht="27.95" customHeight="1" x14ac:dyDescent="0.2">
      <c r="A14" s="27" t="s">
        <v>135</v>
      </c>
      <c r="B14" s="28">
        <f>B16+B17</f>
        <v>0</v>
      </c>
      <c r="C14" s="28">
        <f>C16+C17</f>
        <v>0</v>
      </c>
      <c r="D14" s="29">
        <v>0</v>
      </c>
      <c r="E14" s="29">
        <f>E16+E17</f>
        <v>0</v>
      </c>
      <c r="F14" s="90">
        <f>E14-D14</f>
        <v>0</v>
      </c>
    </row>
    <row r="15" spans="1:6" ht="12" customHeight="1" x14ac:dyDescent="0.2">
      <c r="A15" s="30" t="s">
        <v>136</v>
      </c>
      <c r="B15" s="31"/>
      <c r="C15" s="31"/>
      <c r="D15" s="32"/>
      <c r="E15" s="31"/>
      <c r="F15" s="33"/>
    </row>
    <row r="16" spans="1:6" ht="15.75" customHeight="1" x14ac:dyDescent="0.2">
      <c r="A16" s="34" t="s">
        <v>137</v>
      </c>
      <c r="B16" s="35">
        <v>0</v>
      </c>
      <c r="C16" s="35">
        <v>0</v>
      </c>
      <c r="D16" s="36">
        <v>0</v>
      </c>
      <c r="E16" s="37">
        <v>0</v>
      </c>
      <c r="F16" s="88">
        <f t="shared" ref="F16:F21" si="0">E16-D16</f>
        <v>0</v>
      </c>
    </row>
    <row r="17" spans="1:10" ht="15.75" customHeight="1" thickBot="1" x14ac:dyDescent="0.25">
      <c r="A17" s="38" t="s">
        <v>156</v>
      </c>
      <c r="B17" s="39">
        <v>0</v>
      </c>
      <c r="C17" s="39">
        <v>0</v>
      </c>
      <c r="D17" s="79">
        <v>0</v>
      </c>
      <c r="E17" s="80">
        <v>0</v>
      </c>
      <c r="F17" s="89">
        <f t="shared" si="0"/>
        <v>0</v>
      </c>
    </row>
    <row r="18" spans="1:10" ht="27.95" customHeight="1" thickBot="1" x14ac:dyDescent="0.25">
      <c r="A18" s="40" t="s">
        <v>138</v>
      </c>
      <c r="B18" s="41">
        <v>0</v>
      </c>
      <c r="C18" s="41">
        <v>0</v>
      </c>
      <c r="D18" s="42">
        <v>0</v>
      </c>
      <c r="E18" s="41">
        <v>0</v>
      </c>
      <c r="F18" s="43">
        <f t="shared" si="0"/>
        <v>0</v>
      </c>
    </row>
    <row r="19" spans="1:10" s="15" customFormat="1" ht="27.95" customHeight="1" thickBot="1" x14ac:dyDescent="0.25">
      <c r="A19" s="40" t="s">
        <v>139</v>
      </c>
      <c r="B19" s="41">
        <v>0</v>
      </c>
      <c r="C19" s="41">
        <v>0</v>
      </c>
      <c r="D19" s="44" t="s">
        <v>59</v>
      </c>
      <c r="E19" s="41">
        <v>0</v>
      </c>
      <c r="F19" s="45">
        <f>E19-C19</f>
        <v>0</v>
      </c>
    </row>
    <row r="20" spans="1:10" s="15" customFormat="1" ht="27.95" customHeight="1" thickBot="1" x14ac:dyDescent="0.25">
      <c r="A20" s="40" t="s">
        <v>140</v>
      </c>
      <c r="B20" s="41">
        <v>0</v>
      </c>
      <c r="C20" s="41">
        <v>0</v>
      </c>
      <c r="D20" s="46">
        <v>0</v>
      </c>
      <c r="E20" s="47">
        <v>0</v>
      </c>
      <c r="F20" s="48">
        <f t="shared" si="0"/>
        <v>0</v>
      </c>
    </row>
    <row r="21" spans="1:10" s="15" customFormat="1" ht="27.95" customHeight="1" thickBot="1" x14ac:dyDescent="0.25">
      <c r="A21" s="40" t="s">
        <v>141</v>
      </c>
      <c r="B21" s="42">
        <v>0</v>
      </c>
      <c r="C21" s="41">
        <v>0</v>
      </c>
      <c r="D21" s="46">
        <v>0</v>
      </c>
      <c r="E21" s="47">
        <v>0</v>
      </c>
      <c r="F21" s="48">
        <f t="shared" si="0"/>
        <v>0</v>
      </c>
    </row>
    <row r="22" spans="1:10" s="15" customFormat="1" ht="27.95" customHeight="1" thickBot="1" x14ac:dyDescent="0.25">
      <c r="A22" s="40" t="s">
        <v>158</v>
      </c>
      <c r="B22" s="41">
        <v>0</v>
      </c>
      <c r="C22" s="41">
        <v>0</v>
      </c>
      <c r="D22" s="46">
        <v>0</v>
      </c>
      <c r="E22" s="47">
        <v>0</v>
      </c>
      <c r="F22" s="48">
        <f>E22-D22</f>
        <v>0</v>
      </c>
    </row>
    <row r="23" spans="1:10" s="15" customFormat="1" ht="27" customHeight="1" thickBot="1" x14ac:dyDescent="0.25">
      <c r="A23" s="1249" t="s">
        <v>142</v>
      </c>
      <c r="B23" s="1250"/>
      <c r="C23" s="1250"/>
      <c r="D23" s="1250"/>
      <c r="E23" s="1250"/>
      <c r="F23" s="1251"/>
    </row>
    <row r="24" spans="1:10" ht="27.95" customHeight="1" x14ac:dyDescent="0.2">
      <c r="A24" s="49" t="s">
        <v>143</v>
      </c>
      <c r="B24" s="50">
        <v>0</v>
      </c>
      <c r="C24" s="50">
        <v>0</v>
      </c>
      <c r="D24" s="51" t="s">
        <v>59</v>
      </c>
      <c r="E24" s="50">
        <v>0</v>
      </c>
      <c r="F24" s="52">
        <f>E24-C24</f>
        <v>0</v>
      </c>
    </row>
    <row r="25" spans="1:10" ht="12" customHeight="1" x14ac:dyDescent="0.2">
      <c r="A25" s="53" t="s">
        <v>144</v>
      </c>
      <c r="B25" s="54"/>
      <c r="C25" s="54"/>
      <c r="D25" s="55"/>
      <c r="E25" s="54"/>
      <c r="F25" s="56"/>
    </row>
    <row r="26" spans="1:10" ht="14.25" customHeight="1" thickBot="1" x14ac:dyDescent="0.25">
      <c r="A26" s="57" t="s">
        <v>145</v>
      </c>
      <c r="B26" s="54">
        <v>0</v>
      </c>
      <c r="C26" s="54">
        <v>0</v>
      </c>
      <c r="D26" s="55" t="s">
        <v>59</v>
      </c>
      <c r="E26" s="54">
        <v>0</v>
      </c>
      <c r="F26" s="56">
        <f>E26-C26</f>
        <v>0</v>
      </c>
    </row>
    <row r="27" spans="1:10" ht="27.95" customHeight="1" x14ac:dyDescent="0.2">
      <c r="A27" s="27" t="s">
        <v>146</v>
      </c>
      <c r="B27" s="28">
        <v>0</v>
      </c>
      <c r="C27" s="28">
        <v>0</v>
      </c>
      <c r="D27" s="51" t="s">
        <v>59</v>
      </c>
      <c r="E27" s="28">
        <v>0</v>
      </c>
      <c r="F27" s="58">
        <f>E27-C27</f>
        <v>0</v>
      </c>
    </row>
    <row r="28" spans="1:10" ht="12" customHeight="1" x14ac:dyDescent="0.2">
      <c r="A28" s="53" t="s">
        <v>144</v>
      </c>
      <c r="B28" s="54"/>
      <c r="C28" s="54"/>
      <c r="D28" s="55"/>
      <c r="E28" s="54"/>
      <c r="F28" s="56"/>
    </row>
    <row r="29" spans="1:10" ht="15.75" customHeight="1" thickBot="1" x14ac:dyDescent="0.25">
      <c r="A29" s="59" t="s">
        <v>147</v>
      </c>
      <c r="B29" s="60">
        <v>0</v>
      </c>
      <c r="C29" s="60">
        <v>0</v>
      </c>
      <c r="D29" s="61" t="s">
        <v>59</v>
      </c>
      <c r="E29" s="60">
        <v>0</v>
      </c>
      <c r="F29" s="62">
        <f>E29-C29</f>
        <v>0</v>
      </c>
    </row>
    <row r="30" spans="1:10" ht="14.25" hidden="1" customHeight="1" x14ac:dyDescent="0.2">
      <c r="A30" s="63" t="s">
        <v>148</v>
      </c>
      <c r="B30" s="64">
        <v>1</v>
      </c>
      <c r="C30" s="64">
        <v>1</v>
      </c>
      <c r="D30" s="65" t="s">
        <v>59</v>
      </c>
      <c r="E30" s="64">
        <v>1</v>
      </c>
      <c r="F30" s="66"/>
      <c r="J30" s="6"/>
    </row>
    <row r="31" spans="1:10" ht="27.95" customHeight="1" thickBot="1" x14ac:dyDescent="0.25">
      <c r="A31" s="1252" t="s">
        <v>149</v>
      </c>
      <c r="B31" s="1253"/>
      <c r="C31" s="1253"/>
      <c r="D31" s="1253"/>
      <c r="E31" s="1253"/>
      <c r="F31" s="1254"/>
    </row>
    <row r="32" spans="1:10" s="15" customFormat="1" ht="27.95" customHeight="1" thickBot="1" x14ac:dyDescent="0.25">
      <c r="A32" s="27" t="s">
        <v>150</v>
      </c>
      <c r="B32" s="28">
        <f>B33+B34</f>
        <v>0</v>
      </c>
      <c r="C32" s="28">
        <f>C33+C34</f>
        <v>0</v>
      </c>
      <c r="D32" s="28">
        <f>D33+D34</f>
        <v>0</v>
      </c>
      <c r="E32" s="29">
        <f>E33+E34</f>
        <v>0</v>
      </c>
      <c r="F32" s="67">
        <f>F33+F34</f>
        <v>0</v>
      </c>
    </row>
    <row r="33" spans="1:6" s="15" customFormat="1" ht="27.95" customHeight="1" x14ac:dyDescent="0.2">
      <c r="A33" s="68" t="s">
        <v>151</v>
      </c>
      <c r="B33" s="69">
        <v>0</v>
      </c>
      <c r="C33" s="69">
        <v>0</v>
      </c>
      <c r="D33" s="69">
        <v>0</v>
      </c>
      <c r="E33" s="70">
        <v>0</v>
      </c>
      <c r="F33" s="71">
        <f>E33-D33</f>
        <v>0</v>
      </c>
    </row>
    <row r="34" spans="1:6" s="15" customFormat="1" ht="27.95" customHeight="1" thickBot="1" x14ac:dyDescent="0.25">
      <c r="A34" s="72" t="s">
        <v>152</v>
      </c>
      <c r="B34" s="73">
        <v>0</v>
      </c>
      <c r="C34" s="73">
        <v>0</v>
      </c>
      <c r="D34" s="73">
        <v>0</v>
      </c>
      <c r="E34" s="74">
        <v>0</v>
      </c>
      <c r="F34" s="75">
        <f>E34-D34</f>
        <v>0</v>
      </c>
    </row>
    <row r="35" spans="1:6" ht="12.75" thickTop="1" x14ac:dyDescent="0.2">
      <c r="A35" s="3" t="s">
        <v>153</v>
      </c>
    </row>
    <row r="40" spans="1:6" ht="12.75" x14ac:dyDescent="0.2">
      <c r="A40" s="76" t="s">
        <v>1</v>
      </c>
      <c r="B40" s="77"/>
      <c r="C40" s="77"/>
      <c r="D40" s="76" t="s">
        <v>2</v>
      </c>
    </row>
    <row r="41" spans="1:6" ht="12.75" x14ac:dyDescent="0.2">
      <c r="A41" s="76" t="s">
        <v>3</v>
      </c>
      <c r="B41" s="77"/>
      <c r="C41" s="77"/>
      <c r="D41" s="76" t="s">
        <v>4</v>
      </c>
    </row>
    <row r="42" spans="1:6" ht="12.75" x14ac:dyDescent="0.2">
      <c r="A42" s="76" t="s">
        <v>5</v>
      </c>
      <c r="B42" s="77"/>
      <c r="C42" s="77"/>
      <c r="D42" s="77"/>
    </row>
  </sheetData>
  <mergeCells count="3">
    <mergeCell ref="E7:F7"/>
    <mergeCell ref="A23:F23"/>
    <mergeCell ref="A31:F31"/>
  </mergeCells>
  <phoneticPr fontId="7" type="noConversion"/>
  <pageMargins left="0.78740157499999996" right="0.78740157499999996" top="0.984251969" bottom="0.984251969" header="0.4921259845" footer="0.4921259845"/>
  <pageSetup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16" workbookViewId="0">
      <selection activeCell="D77" sqref="D77"/>
    </sheetView>
  </sheetViews>
  <sheetFormatPr defaultRowHeight="12.75" x14ac:dyDescent="0.2"/>
  <cols>
    <col min="1" max="1" width="7.7109375" style="715" customWidth="1"/>
    <col min="2" max="2" width="68.5703125" style="715" customWidth="1"/>
    <col min="3" max="5" width="16.7109375" style="715" customWidth="1"/>
    <col min="6" max="16384" width="9.140625" style="715"/>
  </cols>
  <sheetData>
    <row r="1" spans="1:5" x14ac:dyDescent="0.2">
      <c r="A1" s="714" t="s">
        <v>162</v>
      </c>
    </row>
    <row r="2" spans="1:5" ht="15.75" x14ac:dyDescent="0.25">
      <c r="A2" s="1285" t="s">
        <v>499</v>
      </c>
      <c r="B2" s="1285"/>
      <c r="C2" s="1285"/>
      <c r="D2" s="1285"/>
      <c r="E2" s="1285"/>
    </row>
    <row r="4" spans="1:5" ht="18" x14ac:dyDescent="0.25">
      <c r="A4" s="1286" t="s">
        <v>500</v>
      </c>
      <c r="B4" s="1286"/>
      <c r="C4" s="1286"/>
      <c r="D4" s="1286"/>
      <c r="E4" s="1286"/>
    </row>
    <row r="7" spans="1:5" ht="13.5" thickBot="1" x14ac:dyDescent="0.25">
      <c r="C7" s="716" t="s">
        <v>79</v>
      </c>
      <c r="E7" s="716" t="s">
        <v>0</v>
      </c>
    </row>
    <row r="8" spans="1:5" ht="13.5" thickBot="1" x14ac:dyDescent="0.25">
      <c r="C8" s="717" t="s">
        <v>501</v>
      </c>
      <c r="D8" s="717" t="s">
        <v>502</v>
      </c>
      <c r="E8" s="718" t="s">
        <v>503</v>
      </c>
    </row>
    <row r="9" spans="1:5" x14ac:dyDescent="0.2">
      <c r="A9" s="719"/>
      <c r="B9" s="719"/>
      <c r="C9" s="720"/>
      <c r="D9" s="720"/>
      <c r="E9" s="721"/>
    </row>
    <row r="10" spans="1:5" ht="15" x14ac:dyDescent="0.25">
      <c r="A10" s="722" t="s">
        <v>77</v>
      </c>
      <c r="B10" s="723" t="s">
        <v>504</v>
      </c>
      <c r="C10" s="724">
        <v>460</v>
      </c>
      <c r="D10" s="724">
        <v>460</v>
      </c>
      <c r="E10" s="725">
        <v>459897.64999999851</v>
      </c>
    </row>
    <row r="11" spans="1:5" ht="13.5" thickBot="1" x14ac:dyDescent="0.25">
      <c r="A11" s="726"/>
      <c r="B11" s="726"/>
      <c r="C11" s="727"/>
      <c r="D11" s="727"/>
      <c r="E11" s="728"/>
    </row>
    <row r="12" spans="1:5" x14ac:dyDescent="0.2">
      <c r="A12" s="729"/>
      <c r="B12" s="729"/>
      <c r="C12" s="730"/>
      <c r="D12" s="730"/>
      <c r="E12" s="731"/>
    </row>
    <row r="13" spans="1:5" ht="14.25" x14ac:dyDescent="0.2">
      <c r="A13" s="732" t="s">
        <v>285</v>
      </c>
      <c r="B13" s="733" t="s">
        <v>505</v>
      </c>
      <c r="C13" s="734">
        <f>SUM(C17:C26)</f>
        <v>2860</v>
      </c>
      <c r="D13" s="734">
        <f>SUM(D17:D26)</f>
        <v>2921</v>
      </c>
      <c r="E13" s="735">
        <f>SUM(E17:E26)</f>
        <v>3170521</v>
      </c>
    </row>
    <row r="14" spans="1:5" x14ac:dyDescent="0.2">
      <c r="A14" s="729"/>
      <c r="B14" s="729"/>
      <c r="C14" s="730"/>
      <c r="D14" s="730"/>
      <c r="E14" s="731"/>
    </row>
    <row r="15" spans="1:5" x14ac:dyDescent="0.2">
      <c r="A15" s="736"/>
      <c r="B15" s="736" t="s">
        <v>506</v>
      </c>
      <c r="C15" s="737"/>
      <c r="D15" s="737"/>
      <c r="E15" s="738"/>
    </row>
    <row r="16" spans="1:5" x14ac:dyDescent="0.2">
      <c r="A16" s="736"/>
      <c r="B16" s="736"/>
      <c r="C16" s="737"/>
      <c r="D16" s="737"/>
      <c r="E16" s="738"/>
    </row>
    <row r="17" spans="1:5" x14ac:dyDescent="0.2">
      <c r="A17" s="736"/>
      <c r="B17" s="736" t="s">
        <v>507</v>
      </c>
      <c r="C17" s="737">
        <v>2247</v>
      </c>
      <c r="D17" s="737">
        <v>2247</v>
      </c>
      <c r="E17" s="738">
        <v>2246617</v>
      </c>
    </row>
    <row r="18" spans="1:5" x14ac:dyDescent="0.2">
      <c r="A18" s="736"/>
      <c r="B18" s="736" t="s">
        <v>508</v>
      </c>
      <c r="C18" s="737">
        <v>68</v>
      </c>
      <c r="D18" s="737">
        <v>68</v>
      </c>
      <c r="E18" s="738">
        <v>66904</v>
      </c>
    </row>
    <row r="19" spans="1:5" x14ac:dyDescent="0.2">
      <c r="A19" s="736"/>
      <c r="B19" s="736" t="s">
        <v>509</v>
      </c>
      <c r="C19" s="737">
        <v>0</v>
      </c>
      <c r="D19" s="737">
        <v>0</v>
      </c>
      <c r="E19" s="738">
        <v>0</v>
      </c>
    </row>
    <row r="20" spans="1:5" x14ac:dyDescent="0.2">
      <c r="A20" s="736"/>
      <c r="B20" s="736" t="s">
        <v>510</v>
      </c>
      <c r="C20" s="737">
        <v>0</v>
      </c>
      <c r="D20" s="737">
        <v>0</v>
      </c>
      <c r="E20" s="738">
        <v>0</v>
      </c>
    </row>
    <row r="21" spans="1:5" x14ac:dyDescent="0.2">
      <c r="A21" s="736"/>
      <c r="B21" s="736" t="s">
        <v>511</v>
      </c>
      <c r="C21" s="737">
        <v>0</v>
      </c>
      <c r="D21" s="737">
        <v>0</v>
      </c>
      <c r="E21" s="738">
        <v>0</v>
      </c>
    </row>
    <row r="22" spans="1:5" x14ac:dyDescent="0.2">
      <c r="A22" s="736"/>
      <c r="B22" s="736" t="s">
        <v>512</v>
      </c>
      <c r="C22" s="737">
        <v>0</v>
      </c>
      <c r="D22" s="737">
        <v>0</v>
      </c>
      <c r="E22" s="738">
        <v>0</v>
      </c>
    </row>
    <row r="23" spans="1:5" x14ac:dyDescent="0.2">
      <c r="A23" s="736"/>
      <c r="B23" s="739" t="s">
        <v>513</v>
      </c>
      <c r="C23" s="737">
        <v>0</v>
      </c>
      <c r="D23" s="737">
        <v>0</v>
      </c>
      <c r="E23" s="738">
        <v>0</v>
      </c>
    </row>
    <row r="24" spans="1:5" x14ac:dyDescent="0.2">
      <c r="A24" s="736"/>
      <c r="B24" s="736" t="s">
        <v>514</v>
      </c>
      <c r="C24" s="737">
        <v>0</v>
      </c>
      <c r="D24" s="737">
        <v>0</v>
      </c>
      <c r="E24" s="738">
        <v>0</v>
      </c>
    </row>
    <row r="25" spans="1:5" x14ac:dyDescent="0.2">
      <c r="A25" s="736"/>
      <c r="B25" s="736" t="s">
        <v>515</v>
      </c>
      <c r="C25" s="737">
        <v>545</v>
      </c>
      <c r="D25" s="737">
        <v>606</v>
      </c>
      <c r="E25" s="738">
        <v>857000</v>
      </c>
    </row>
    <row r="26" spans="1:5" x14ac:dyDescent="0.2">
      <c r="A26" s="736"/>
      <c r="B26" s="736" t="s">
        <v>516</v>
      </c>
      <c r="C26" s="737">
        <v>0</v>
      </c>
      <c r="D26" s="737">
        <v>0</v>
      </c>
      <c r="E26" s="738">
        <v>0</v>
      </c>
    </row>
    <row r="27" spans="1:5" x14ac:dyDescent="0.2">
      <c r="A27" s="736"/>
      <c r="B27" s="736"/>
      <c r="C27" s="737"/>
      <c r="D27" s="737"/>
      <c r="E27" s="738"/>
    </row>
    <row r="28" spans="1:5" x14ac:dyDescent="0.2">
      <c r="A28" s="736"/>
      <c r="B28" s="736"/>
      <c r="C28" s="737"/>
      <c r="D28" s="737"/>
      <c r="E28" s="738"/>
    </row>
    <row r="29" spans="1:5" x14ac:dyDescent="0.2">
      <c r="A29" s="740"/>
      <c r="B29" s="740"/>
      <c r="C29" s="741"/>
      <c r="D29" s="741"/>
      <c r="E29" s="742"/>
    </row>
    <row r="30" spans="1:5" x14ac:dyDescent="0.2">
      <c r="A30" s="729"/>
      <c r="B30" s="729"/>
      <c r="C30" s="730"/>
      <c r="D30" s="730"/>
      <c r="E30" s="731"/>
    </row>
    <row r="31" spans="1:5" ht="14.25" x14ac:dyDescent="0.2">
      <c r="A31" s="732" t="s">
        <v>286</v>
      </c>
      <c r="B31" s="733" t="s">
        <v>517</v>
      </c>
      <c r="C31" s="734">
        <f>C34+C37+C40+C41+C46+C47+C48+C49+C50+C51</f>
        <v>2165</v>
      </c>
      <c r="D31" s="734">
        <f>D34+D37+D40+D41+D46+D47+D48+D49+D50+D51</f>
        <v>2226</v>
      </c>
      <c r="E31" s="735">
        <f>E34+E37+E40+E41+E46+E47+E48+E49+E50+E51</f>
        <v>2160749.7400000002</v>
      </c>
    </row>
    <row r="32" spans="1:5" x14ac:dyDescent="0.2">
      <c r="A32" s="729"/>
      <c r="B32" s="729"/>
      <c r="C32" s="730"/>
      <c r="D32" s="730"/>
      <c r="E32" s="731"/>
    </row>
    <row r="33" spans="1:6" x14ac:dyDescent="0.2">
      <c r="A33" s="736"/>
      <c r="B33" s="736" t="s">
        <v>518</v>
      </c>
      <c r="C33" s="737"/>
      <c r="D33" s="737"/>
      <c r="E33" s="738"/>
    </row>
    <row r="34" spans="1:6" x14ac:dyDescent="0.2">
      <c r="A34" s="736"/>
      <c r="B34" s="743" t="s">
        <v>519</v>
      </c>
      <c r="C34" s="744">
        <f>SUM(C35:C36)</f>
        <v>470</v>
      </c>
      <c r="D34" s="744">
        <f>SUM(D35:D36)</f>
        <v>531</v>
      </c>
      <c r="E34" s="745">
        <f>SUM(E35:E36)</f>
        <v>466059</v>
      </c>
      <c r="F34" s="714"/>
    </row>
    <row r="35" spans="1:6" x14ac:dyDescent="0.2">
      <c r="A35" s="736"/>
      <c r="B35" s="746" t="s">
        <v>520</v>
      </c>
      <c r="C35" s="737">
        <v>470</v>
      </c>
      <c r="D35" s="737">
        <v>470</v>
      </c>
      <c r="E35" s="738">
        <v>405075</v>
      </c>
    </row>
    <row r="36" spans="1:6" x14ac:dyDescent="0.2">
      <c r="A36" s="736"/>
      <c r="B36" s="746" t="s">
        <v>521</v>
      </c>
      <c r="C36" s="737">
        <v>0</v>
      </c>
      <c r="D36" s="737">
        <v>61</v>
      </c>
      <c r="E36" s="738">
        <v>60984</v>
      </c>
    </row>
    <row r="37" spans="1:6" x14ac:dyDescent="0.2">
      <c r="A37" s="736"/>
      <c r="B37" s="743" t="s">
        <v>522</v>
      </c>
      <c r="C37" s="744">
        <f>SUM(C38:C39)</f>
        <v>0</v>
      </c>
      <c r="D37" s="744">
        <f>SUM(D38:D39)</f>
        <v>0</v>
      </c>
      <c r="E37" s="745">
        <f>SUM(E38:E39)</f>
        <v>0</v>
      </c>
      <c r="F37" s="714"/>
    </row>
    <row r="38" spans="1:6" x14ac:dyDescent="0.2">
      <c r="A38" s="736"/>
      <c r="B38" s="746" t="s">
        <v>523</v>
      </c>
      <c r="C38" s="737">
        <v>0</v>
      </c>
      <c r="D38" s="737">
        <v>0</v>
      </c>
      <c r="E38" s="738">
        <v>0</v>
      </c>
    </row>
    <row r="39" spans="1:6" x14ac:dyDescent="0.2">
      <c r="A39" s="736"/>
      <c r="B39" s="746" t="s">
        <v>524</v>
      </c>
      <c r="C39" s="737">
        <v>0</v>
      </c>
      <c r="D39" s="737">
        <v>0</v>
      </c>
      <c r="E39" s="738">
        <v>0</v>
      </c>
    </row>
    <row r="40" spans="1:6" x14ac:dyDescent="0.2">
      <c r="A40" s="736"/>
      <c r="B40" s="743" t="s">
        <v>525</v>
      </c>
      <c r="C40" s="744">
        <v>0</v>
      </c>
      <c r="D40" s="744">
        <v>0</v>
      </c>
      <c r="E40" s="745">
        <v>0</v>
      </c>
      <c r="F40" s="714"/>
    </row>
    <row r="41" spans="1:6" x14ac:dyDescent="0.2">
      <c r="A41" s="736"/>
      <c r="B41" s="743" t="s">
        <v>526</v>
      </c>
      <c r="C41" s="744">
        <f>SUM(C42:C45)</f>
        <v>545</v>
      </c>
      <c r="D41" s="744">
        <f>SUM(D42:D45)</f>
        <v>545</v>
      </c>
      <c r="E41" s="745">
        <f>SUM(E42:E45)</f>
        <v>544690.74</v>
      </c>
      <c r="F41" s="714"/>
    </row>
    <row r="42" spans="1:6" x14ac:dyDescent="0.2">
      <c r="A42" s="736"/>
      <c r="B42" s="746" t="s">
        <v>527</v>
      </c>
      <c r="C42" s="737">
        <v>0</v>
      </c>
      <c r="D42" s="737">
        <v>0</v>
      </c>
      <c r="E42" s="738">
        <v>0</v>
      </c>
    </row>
    <row r="43" spans="1:6" x14ac:dyDescent="0.2">
      <c r="A43" s="736"/>
      <c r="B43" s="746" t="s">
        <v>528</v>
      </c>
      <c r="C43" s="737">
        <v>0</v>
      </c>
      <c r="D43" s="737">
        <v>0</v>
      </c>
      <c r="E43" s="738">
        <v>0</v>
      </c>
    </row>
    <row r="44" spans="1:6" x14ac:dyDescent="0.2">
      <c r="A44" s="736"/>
      <c r="B44" s="746" t="s">
        <v>529</v>
      </c>
      <c r="C44" s="737">
        <v>545</v>
      </c>
      <c r="D44" s="737">
        <v>545</v>
      </c>
      <c r="E44" s="738">
        <v>544690.74</v>
      </c>
    </row>
    <row r="45" spans="1:6" x14ac:dyDescent="0.2">
      <c r="A45" s="736"/>
      <c r="B45" s="746" t="s">
        <v>530</v>
      </c>
      <c r="C45" s="737">
        <v>0</v>
      </c>
      <c r="D45" s="737">
        <v>0</v>
      </c>
      <c r="E45" s="738">
        <v>0</v>
      </c>
    </row>
    <row r="46" spans="1:6" x14ac:dyDescent="0.2">
      <c r="A46" s="736"/>
      <c r="B46" s="743" t="s">
        <v>531</v>
      </c>
      <c r="C46" s="744">
        <v>0</v>
      </c>
      <c r="D46" s="744">
        <v>0</v>
      </c>
      <c r="E46" s="745">
        <v>0</v>
      </c>
      <c r="F46" s="714"/>
    </row>
    <row r="47" spans="1:6" x14ac:dyDescent="0.2">
      <c r="A47" s="736"/>
      <c r="B47" s="743" t="s">
        <v>532</v>
      </c>
      <c r="C47" s="744">
        <v>1150</v>
      </c>
      <c r="D47" s="744">
        <v>1150</v>
      </c>
      <c r="E47" s="745">
        <v>1150000</v>
      </c>
      <c r="F47" s="714"/>
    </row>
    <row r="48" spans="1:6" x14ac:dyDescent="0.2">
      <c r="A48" s="736"/>
      <c r="B48" s="743" t="s">
        <v>533</v>
      </c>
      <c r="C48" s="744">
        <v>0</v>
      </c>
      <c r="D48" s="744">
        <v>0</v>
      </c>
      <c r="E48" s="745">
        <v>0</v>
      </c>
      <c r="F48" s="714"/>
    </row>
    <row r="49" spans="1:6" x14ac:dyDescent="0.2">
      <c r="A49" s="736"/>
      <c r="B49" s="743" t="s">
        <v>534</v>
      </c>
      <c r="C49" s="744">
        <v>0</v>
      </c>
      <c r="D49" s="744">
        <v>0</v>
      </c>
      <c r="E49" s="745">
        <v>0</v>
      </c>
      <c r="F49" s="714"/>
    </row>
    <row r="50" spans="1:6" x14ac:dyDescent="0.2">
      <c r="A50" s="736"/>
      <c r="B50" s="743" t="s">
        <v>535</v>
      </c>
      <c r="C50" s="744">
        <v>0</v>
      </c>
      <c r="D50" s="744">
        <v>0</v>
      </c>
      <c r="E50" s="745">
        <v>0</v>
      </c>
      <c r="F50" s="714"/>
    </row>
    <row r="51" spans="1:6" x14ac:dyDescent="0.2">
      <c r="A51" s="736"/>
      <c r="B51" s="743" t="s">
        <v>536</v>
      </c>
      <c r="C51" s="744">
        <v>0</v>
      </c>
      <c r="D51" s="744">
        <v>0</v>
      </c>
      <c r="E51" s="745">
        <v>0</v>
      </c>
    </row>
    <row r="52" spans="1:6" x14ac:dyDescent="0.2">
      <c r="A52" s="736"/>
      <c r="B52" s="743"/>
      <c r="C52" s="744"/>
      <c r="D52" s="744"/>
      <c r="E52" s="745"/>
    </row>
    <row r="53" spans="1:6" x14ac:dyDescent="0.2">
      <c r="A53" s="747"/>
      <c r="B53" s="747"/>
      <c r="C53" s="748"/>
      <c r="D53" s="748"/>
      <c r="E53" s="749"/>
    </row>
    <row r="54" spans="1:6" ht="14.25" x14ac:dyDescent="0.2">
      <c r="A54" s="732" t="s">
        <v>287</v>
      </c>
      <c r="B54" s="733" t="str">
        <f>CONCATENATE("   STAV INVESTIČNÍHO FONDU K 31.12.",MID(B18,41,4))</f>
        <v xml:space="preserve">   STAV INVESTIČNÍHO FONDU K 31.12.2013</v>
      </c>
      <c r="C54" s="734">
        <f>C10+C13-C31</f>
        <v>1155</v>
      </c>
      <c r="D54" s="734">
        <f>D10+D13-D31</f>
        <v>1155</v>
      </c>
      <c r="E54" s="735">
        <f>E10+E13-E31</f>
        <v>1469668.9099999983</v>
      </c>
    </row>
    <row r="55" spans="1:6" x14ac:dyDescent="0.2">
      <c r="A55" s="729"/>
      <c r="B55" s="746" t="s">
        <v>537</v>
      </c>
      <c r="C55" s="730"/>
      <c r="D55" s="730"/>
      <c r="E55" s="731"/>
    </row>
    <row r="56" spans="1:6" ht="13.5" thickBot="1" x14ac:dyDescent="0.25">
      <c r="A56" s="726"/>
      <c r="B56" s="726"/>
      <c r="C56" s="727"/>
      <c r="D56" s="727"/>
      <c r="E56" s="728"/>
    </row>
    <row r="57" spans="1:6" x14ac:dyDescent="0.2">
      <c r="A57" s="729"/>
      <c r="B57" s="729"/>
      <c r="C57" s="730"/>
      <c r="D57" s="730"/>
      <c r="E57" s="731"/>
    </row>
    <row r="58" spans="1:6" ht="14.25" x14ac:dyDescent="0.2">
      <c r="A58" s="732" t="s">
        <v>538</v>
      </c>
      <c r="B58" s="750" t="s">
        <v>539</v>
      </c>
      <c r="C58" s="734">
        <v>871</v>
      </c>
      <c r="D58" s="734">
        <v>871</v>
      </c>
      <c r="E58" s="735">
        <v>871154</v>
      </c>
    </row>
    <row r="59" spans="1:6" x14ac:dyDescent="0.2">
      <c r="A59" s="729"/>
      <c r="B59" s="729"/>
      <c r="C59" s="730"/>
      <c r="D59" s="730"/>
      <c r="E59" s="731"/>
    </row>
    <row r="60" spans="1:6" x14ac:dyDescent="0.2">
      <c r="A60" s="747"/>
      <c r="B60" s="747"/>
      <c r="C60" s="748"/>
      <c r="D60" s="748"/>
      <c r="E60" s="749"/>
    </row>
    <row r="61" spans="1:6" ht="14.25" x14ac:dyDescent="0.2">
      <c r="A61" s="732" t="s">
        <v>540</v>
      </c>
      <c r="B61" s="733" t="str">
        <f>CONCATENATE("   STAV INVESTIČNÍHO FONDU K 31.12.",MID(B18,41,4)," - po zohlednění ČRIT")</f>
        <v xml:space="preserve">   STAV INVESTIČNÍHO FONDU K 31.12.2013 - po zohlednění ČRIT</v>
      </c>
      <c r="C61" s="734">
        <f>C54-C58</f>
        <v>284</v>
      </c>
      <c r="D61" s="734">
        <f>D54-D58</f>
        <v>284</v>
      </c>
      <c r="E61" s="735">
        <f>E54-E58</f>
        <v>598514.90999999829</v>
      </c>
    </row>
    <row r="62" spans="1:6" x14ac:dyDescent="0.2">
      <c r="A62" s="729"/>
      <c r="B62" s="746" t="s">
        <v>541</v>
      </c>
      <c r="C62" s="730"/>
      <c r="D62" s="730"/>
      <c r="E62" s="731"/>
    </row>
    <row r="63" spans="1:6" ht="13.5" thickBot="1" x14ac:dyDescent="0.25">
      <c r="A63" s="726"/>
      <c r="B63" s="726"/>
      <c r="C63" s="727"/>
      <c r="D63" s="727"/>
      <c r="E63" s="728"/>
    </row>
    <row r="64" spans="1:6" x14ac:dyDescent="0.2">
      <c r="A64" s="716" t="s">
        <v>542</v>
      </c>
      <c r="C64" s="751"/>
      <c r="D64" s="751"/>
      <c r="E64" s="752"/>
    </row>
    <row r="65" spans="1:5" x14ac:dyDescent="0.2">
      <c r="A65" s="716" t="s">
        <v>543</v>
      </c>
      <c r="C65" s="751"/>
      <c r="D65" s="751"/>
      <c r="E65" s="753"/>
    </row>
    <row r="66" spans="1:5" x14ac:dyDescent="0.2">
      <c r="A66" s="716" t="s">
        <v>544</v>
      </c>
      <c r="C66" s="751"/>
      <c r="D66" s="751"/>
      <c r="E66" s="753"/>
    </row>
    <row r="67" spans="1:5" x14ac:dyDescent="0.2">
      <c r="A67" s="716" t="s">
        <v>545</v>
      </c>
      <c r="C67" s="751"/>
      <c r="D67" s="751"/>
      <c r="E67" s="753"/>
    </row>
    <row r="68" spans="1:5" x14ac:dyDescent="0.2">
      <c r="A68" s="716" t="s">
        <v>546</v>
      </c>
      <c r="C68" s="751"/>
      <c r="D68" s="751"/>
      <c r="E68" s="753"/>
    </row>
    <row r="69" spans="1:5" x14ac:dyDescent="0.2">
      <c r="A69" s="716" t="s">
        <v>547</v>
      </c>
      <c r="C69" s="751"/>
      <c r="D69" s="751"/>
      <c r="E69" s="753"/>
    </row>
    <row r="70" spans="1:5" x14ac:dyDescent="0.2">
      <c r="A70" s="716" t="s">
        <v>548</v>
      </c>
    </row>
    <row r="71" spans="1:5" x14ac:dyDescent="0.2">
      <c r="A71" s="754" t="s">
        <v>549</v>
      </c>
    </row>
    <row r="74" spans="1:5" x14ac:dyDescent="0.2">
      <c r="A74" s="715" t="s">
        <v>550</v>
      </c>
    </row>
    <row r="75" spans="1:5" x14ac:dyDescent="0.2">
      <c r="A75" s="715" t="s">
        <v>551</v>
      </c>
      <c r="C75" s="715" t="s">
        <v>2</v>
      </c>
      <c r="D75" s="715" t="s">
        <v>432</v>
      </c>
    </row>
    <row r="76" spans="1:5" x14ac:dyDescent="0.2">
      <c r="A76" s="715" t="s">
        <v>552</v>
      </c>
      <c r="D76" s="715" t="s">
        <v>553</v>
      </c>
    </row>
  </sheetData>
  <mergeCells count="2">
    <mergeCell ref="A2:E2"/>
    <mergeCell ref="A4:E4"/>
  </mergeCells>
  <pageMargins left="0.78740157499999996" right="0.78740157499999996" top="0.984251969" bottom="0.984251969" header="0.4921259845" footer="0.4921259845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workbookViewId="0">
      <selection activeCell="A48" sqref="A48"/>
    </sheetView>
  </sheetViews>
  <sheetFormatPr defaultRowHeight="15" x14ac:dyDescent="0.25"/>
  <cols>
    <col min="1" max="1" width="70.7109375" style="532" customWidth="1"/>
    <col min="2" max="9" width="12.7109375" style="532" customWidth="1"/>
    <col min="10" max="16384" width="9.140625" style="532"/>
  </cols>
  <sheetData>
    <row r="1" spans="1:9" x14ac:dyDescent="0.25">
      <c r="A1" s="533" t="s">
        <v>554</v>
      </c>
    </row>
    <row r="2" spans="1:9" ht="15.75" x14ac:dyDescent="0.25">
      <c r="A2" s="1258" t="s">
        <v>499</v>
      </c>
      <c r="B2" s="1258"/>
      <c r="C2" s="1258"/>
      <c r="D2" s="1258"/>
      <c r="E2" s="1258"/>
      <c r="F2" s="1258"/>
      <c r="G2" s="1258"/>
      <c r="H2" s="1258"/>
      <c r="I2" s="1258"/>
    </row>
    <row r="4" spans="1:9" ht="18" x14ac:dyDescent="0.25">
      <c r="A4" s="1287" t="s">
        <v>555</v>
      </c>
      <c r="B4" s="1287"/>
      <c r="C4" s="1287"/>
      <c r="D4" s="1287"/>
      <c r="E4" s="1287"/>
      <c r="F4" s="1287"/>
      <c r="G4" s="1287"/>
      <c r="H4" s="1287"/>
      <c r="I4" s="1287"/>
    </row>
    <row r="7" spans="1:9" ht="15.75" thickBot="1" x14ac:dyDescent="0.3">
      <c r="B7" s="755" t="s">
        <v>79</v>
      </c>
      <c r="F7" s="532" t="s">
        <v>0</v>
      </c>
      <c r="H7" s="532" t="s">
        <v>79</v>
      </c>
    </row>
    <row r="8" spans="1:9" x14ac:dyDescent="0.25">
      <c r="B8" s="756" t="s">
        <v>556</v>
      </c>
      <c r="C8" s="756" t="s">
        <v>557</v>
      </c>
      <c r="D8" s="756" t="s">
        <v>558</v>
      </c>
      <c r="E8" s="756" t="s">
        <v>559</v>
      </c>
      <c r="F8" s="756" t="s">
        <v>560</v>
      </c>
      <c r="G8" s="756" t="s">
        <v>561</v>
      </c>
      <c r="H8" s="756">
        <v>2014</v>
      </c>
      <c r="I8" s="756">
        <v>2015</v>
      </c>
    </row>
    <row r="9" spans="1:9" ht="15.75" thickBot="1" x14ac:dyDescent="0.3">
      <c r="B9" s="757">
        <v>41275</v>
      </c>
      <c r="C9" s="757">
        <v>41456</v>
      </c>
      <c r="D9" s="757">
        <v>41624</v>
      </c>
      <c r="E9" s="757">
        <v>41624</v>
      </c>
      <c r="F9" s="758"/>
      <c r="G9" s="758" t="s">
        <v>562</v>
      </c>
      <c r="H9" s="758"/>
      <c r="I9" s="758"/>
    </row>
    <row r="10" spans="1:9" ht="15.75" thickBot="1" x14ac:dyDescent="0.3">
      <c r="A10" s="759" t="s">
        <v>563</v>
      </c>
      <c r="B10" s="760">
        <v>2165</v>
      </c>
      <c r="C10" s="760">
        <v>0</v>
      </c>
      <c r="D10" s="760">
        <v>61</v>
      </c>
      <c r="E10" s="760">
        <v>2226</v>
      </c>
      <c r="F10" s="761">
        <v>2160749.7400000002</v>
      </c>
      <c r="G10" s="762"/>
      <c r="H10" s="762"/>
      <c r="I10" s="762"/>
    </row>
    <row r="11" spans="1:9" x14ac:dyDescent="0.25">
      <c r="A11" s="763" t="s">
        <v>136</v>
      </c>
      <c r="B11" s="764"/>
      <c r="C11" s="764"/>
      <c r="D11" s="764"/>
      <c r="E11" s="764"/>
      <c r="F11" s="765"/>
      <c r="G11" s="766"/>
      <c r="H11" s="766"/>
      <c r="I11" s="766"/>
    </row>
    <row r="12" spans="1:9" x14ac:dyDescent="0.25">
      <c r="A12" s="767" t="s">
        <v>564</v>
      </c>
      <c r="B12" s="768">
        <v>470</v>
      </c>
      <c r="C12" s="768">
        <v>0</v>
      </c>
      <c r="D12" s="768">
        <v>61</v>
      </c>
      <c r="E12" s="768">
        <v>531</v>
      </c>
      <c r="F12" s="769">
        <v>466059</v>
      </c>
      <c r="G12" s="770"/>
      <c r="H12" s="770">
        <v>0</v>
      </c>
      <c r="I12" s="770">
        <v>0</v>
      </c>
    </row>
    <row r="13" spans="1:9" x14ac:dyDescent="0.25">
      <c r="A13" s="771" t="s">
        <v>565</v>
      </c>
      <c r="B13" s="772">
        <v>470</v>
      </c>
      <c r="C13" s="772">
        <v>0</v>
      </c>
      <c r="D13" s="772">
        <v>0</v>
      </c>
      <c r="E13" s="772">
        <v>470</v>
      </c>
      <c r="F13" s="773">
        <v>405075</v>
      </c>
      <c r="G13" s="774"/>
      <c r="H13" s="774">
        <v>0</v>
      </c>
      <c r="I13" s="774">
        <v>0</v>
      </c>
    </row>
    <row r="14" spans="1:9" x14ac:dyDescent="0.25">
      <c r="A14" s="775" t="s">
        <v>566</v>
      </c>
      <c r="B14" s="776">
        <v>470</v>
      </c>
      <c r="C14" s="776">
        <v>0</v>
      </c>
      <c r="D14" s="776">
        <v>0</v>
      </c>
      <c r="E14" s="776">
        <v>470</v>
      </c>
      <c r="F14" s="777">
        <v>405075</v>
      </c>
      <c r="G14" s="778" t="s">
        <v>567</v>
      </c>
      <c r="H14" s="778">
        <v>0</v>
      </c>
      <c r="I14" s="778">
        <v>0</v>
      </c>
    </row>
    <row r="15" spans="1:9" x14ac:dyDescent="0.25">
      <c r="A15" s="771" t="s">
        <v>568</v>
      </c>
      <c r="B15" s="772">
        <v>0</v>
      </c>
      <c r="C15" s="772">
        <v>0</v>
      </c>
      <c r="D15" s="772">
        <v>61</v>
      </c>
      <c r="E15" s="772">
        <v>61</v>
      </c>
      <c r="F15" s="773">
        <v>60984</v>
      </c>
      <c r="G15" s="774"/>
      <c r="H15" s="774">
        <v>0</v>
      </c>
      <c r="I15" s="774">
        <v>0</v>
      </c>
    </row>
    <row r="16" spans="1:9" ht="15.75" thickBot="1" x14ac:dyDescent="0.3">
      <c r="A16" s="775" t="s">
        <v>569</v>
      </c>
      <c r="B16" s="776">
        <v>0</v>
      </c>
      <c r="C16" s="776">
        <v>0</v>
      </c>
      <c r="D16" s="776">
        <v>61</v>
      </c>
      <c r="E16" s="776">
        <v>61</v>
      </c>
      <c r="F16" s="777">
        <v>60984</v>
      </c>
      <c r="G16" s="778" t="s">
        <v>570</v>
      </c>
      <c r="H16" s="778">
        <v>0</v>
      </c>
      <c r="I16" s="778">
        <v>0</v>
      </c>
    </row>
    <row r="17" spans="1:9" x14ac:dyDescent="0.25">
      <c r="A17" s="779" t="s">
        <v>571</v>
      </c>
      <c r="B17" s="760">
        <v>0</v>
      </c>
      <c r="C17" s="760">
        <v>0</v>
      </c>
      <c r="D17" s="760">
        <v>0</v>
      </c>
      <c r="E17" s="760">
        <v>0</v>
      </c>
      <c r="F17" s="761">
        <v>0</v>
      </c>
      <c r="G17" s="762"/>
      <c r="H17" s="762">
        <v>0</v>
      </c>
      <c r="I17" s="762">
        <v>0</v>
      </c>
    </row>
    <row r="18" spans="1:9" x14ac:dyDescent="0.25">
      <c r="A18" s="771" t="s">
        <v>572</v>
      </c>
      <c r="B18" s="772">
        <v>0</v>
      </c>
      <c r="C18" s="772">
        <v>0</v>
      </c>
      <c r="D18" s="772">
        <v>0</v>
      </c>
      <c r="E18" s="772">
        <v>0</v>
      </c>
      <c r="F18" s="773">
        <v>0</v>
      </c>
      <c r="G18" s="774"/>
      <c r="H18" s="774">
        <v>0</v>
      </c>
      <c r="I18" s="774">
        <v>0</v>
      </c>
    </row>
    <row r="19" spans="1:9" ht="15.75" thickBot="1" x14ac:dyDescent="0.3">
      <c r="A19" s="771" t="s">
        <v>573</v>
      </c>
      <c r="B19" s="772">
        <v>0</v>
      </c>
      <c r="C19" s="772">
        <v>0</v>
      </c>
      <c r="D19" s="772">
        <v>0</v>
      </c>
      <c r="E19" s="772">
        <v>0</v>
      </c>
      <c r="F19" s="773">
        <v>0</v>
      </c>
      <c r="G19" s="774"/>
      <c r="H19" s="774">
        <v>0</v>
      </c>
      <c r="I19" s="774">
        <v>0</v>
      </c>
    </row>
    <row r="20" spans="1:9" ht="15.75" thickBot="1" x14ac:dyDescent="0.3">
      <c r="A20" s="779" t="s">
        <v>574</v>
      </c>
      <c r="B20" s="760">
        <v>0</v>
      </c>
      <c r="C20" s="760">
        <v>0</v>
      </c>
      <c r="D20" s="760">
        <v>0</v>
      </c>
      <c r="E20" s="760">
        <v>0</v>
      </c>
      <c r="F20" s="761">
        <v>0</v>
      </c>
      <c r="G20" s="762"/>
      <c r="H20" s="762">
        <v>0</v>
      </c>
      <c r="I20" s="762">
        <v>0</v>
      </c>
    </row>
    <row r="21" spans="1:9" x14ac:dyDescent="0.25">
      <c r="A21" s="779" t="s">
        <v>575</v>
      </c>
      <c r="B21" s="760">
        <v>545</v>
      </c>
      <c r="C21" s="760">
        <v>0</v>
      </c>
      <c r="D21" s="760">
        <v>0</v>
      </c>
      <c r="E21" s="760">
        <v>545</v>
      </c>
      <c r="F21" s="761">
        <v>544690.74</v>
      </c>
      <c r="G21" s="762"/>
      <c r="H21" s="762">
        <v>0</v>
      </c>
      <c r="I21" s="762">
        <v>0</v>
      </c>
    </row>
    <row r="22" spans="1:9" x14ac:dyDescent="0.25">
      <c r="A22" s="771" t="s">
        <v>576</v>
      </c>
      <c r="B22" s="772">
        <v>0</v>
      </c>
      <c r="C22" s="772">
        <v>0</v>
      </c>
      <c r="D22" s="772">
        <v>0</v>
      </c>
      <c r="E22" s="772">
        <v>0</v>
      </c>
      <c r="F22" s="773">
        <v>0</v>
      </c>
      <c r="G22" s="774"/>
      <c r="H22" s="774">
        <v>0</v>
      </c>
      <c r="I22" s="774">
        <v>0</v>
      </c>
    </row>
    <row r="23" spans="1:9" x14ac:dyDescent="0.25">
      <c r="A23" s="771" t="s">
        <v>577</v>
      </c>
      <c r="B23" s="772">
        <v>0</v>
      </c>
      <c r="C23" s="772">
        <v>0</v>
      </c>
      <c r="D23" s="772">
        <v>0</v>
      </c>
      <c r="E23" s="772">
        <v>0</v>
      </c>
      <c r="F23" s="773">
        <v>0</v>
      </c>
      <c r="G23" s="774"/>
      <c r="H23" s="774">
        <v>0</v>
      </c>
      <c r="I23" s="774">
        <v>0</v>
      </c>
    </row>
    <row r="24" spans="1:9" x14ac:dyDescent="0.25">
      <c r="A24" s="771" t="s">
        <v>578</v>
      </c>
      <c r="B24" s="772">
        <v>545</v>
      </c>
      <c r="C24" s="772">
        <v>0</v>
      </c>
      <c r="D24" s="772">
        <v>0</v>
      </c>
      <c r="E24" s="772">
        <v>545</v>
      </c>
      <c r="F24" s="773">
        <v>544690.74</v>
      </c>
      <c r="G24" s="774"/>
      <c r="H24" s="774">
        <v>0</v>
      </c>
      <c r="I24" s="774">
        <v>0</v>
      </c>
    </row>
    <row r="25" spans="1:9" x14ac:dyDescent="0.25">
      <c r="A25" s="775" t="s">
        <v>579</v>
      </c>
      <c r="B25" s="776">
        <v>180</v>
      </c>
      <c r="C25" s="776">
        <v>50</v>
      </c>
      <c r="D25" s="776">
        <v>0</v>
      </c>
      <c r="E25" s="776">
        <v>230</v>
      </c>
      <c r="F25" s="777">
        <v>229857.96</v>
      </c>
      <c r="G25" s="778" t="s">
        <v>567</v>
      </c>
      <c r="H25" s="778">
        <v>0</v>
      </c>
      <c r="I25" s="778">
        <v>0</v>
      </c>
    </row>
    <row r="26" spans="1:9" x14ac:dyDescent="0.25">
      <c r="A26" s="775" t="s">
        <v>580</v>
      </c>
      <c r="B26" s="776">
        <v>190</v>
      </c>
      <c r="C26" s="776">
        <v>68</v>
      </c>
      <c r="D26" s="776">
        <v>0</v>
      </c>
      <c r="E26" s="776">
        <v>258</v>
      </c>
      <c r="F26" s="777">
        <v>257909.39</v>
      </c>
      <c r="G26" s="778" t="s">
        <v>567</v>
      </c>
      <c r="H26" s="778">
        <v>0</v>
      </c>
      <c r="I26" s="778">
        <v>0</v>
      </c>
    </row>
    <row r="27" spans="1:9" x14ac:dyDescent="0.25">
      <c r="A27" s="775" t="s">
        <v>581</v>
      </c>
      <c r="B27" s="776">
        <v>175</v>
      </c>
      <c r="C27" s="776">
        <v>-118</v>
      </c>
      <c r="D27" s="776">
        <v>0</v>
      </c>
      <c r="E27" s="776">
        <v>57</v>
      </c>
      <c r="F27" s="777">
        <v>56923.39</v>
      </c>
      <c r="G27" s="778" t="s">
        <v>582</v>
      </c>
      <c r="H27" s="778">
        <v>0</v>
      </c>
      <c r="I27" s="778">
        <v>0</v>
      </c>
    </row>
    <row r="28" spans="1:9" ht="15.75" thickBot="1" x14ac:dyDescent="0.3">
      <c r="A28" s="771" t="s">
        <v>583</v>
      </c>
      <c r="B28" s="772">
        <v>0</v>
      </c>
      <c r="C28" s="772">
        <v>0</v>
      </c>
      <c r="D28" s="772">
        <v>0</v>
      </c>
      <c r="E28" s="772">
        <v>0</v>
      </c>
      <c r="F28" s="773">
        <v>0</v>
      </c>
      <c r="G28" s="774"/>
      <c r="H28" s="774">
        <v>0</v>
      </c>
      <c r="I28" s="774">
        <v>0</v>
      </c>
    </row>
    <row r="29" spans="1:9" ht="15.75" thickBot="1" x14ac:dyDescent="0.3">
      <c r="A29" s="779" t="s">
        <v>584</v>
      </c>
      <c r="B29" s="760">
        <v>0</v>
      </c>
      <c r="C29" s="760">
        <v>0</v>
      </c>
      <c r="D29" s="760">
        <v>0</v>
      </c>
      <c r="E29" s="760">
        <v>0</v>
      </c>
      <c r="F29" s="761">
        <v>0</v>
      </c>
      <c r="G29" s="762"/>
      <c r="H29" s="762">
        <v>0</v>
      </c>
      <c r="I29" s="762">
        <v>0</v>
      </c>
    </row>
    <row r="30" spans="1:9" ht="15.75" thickBot="1" x14ac:dyDescent="0.3">
      <c r="A30" s="779" t="s">
        <v>585</v>
      </c>
      <c r="B30" s="760">
        <v>1150</v>
      </c>
      <c r="C30" s="760">
        <v>0</v>
      </c>
      <c r="D30" s="760">
        <v>0</v>
      </c>
      <c r="E30" s="760">
        <v>1150</v>
      </c>
      <c r="F30" s="761">
        <v>1150000</v>
      </c>
      <c r="G30" s="762"/>
      <c r="H30" s="762">
        <v>0</v>
      </c>
      <c r="I30" s="762">
        <v>0</v>
      </c>
    </row>
    <row r="31" spans="1:9" ht="15.75" thickBot="1" x14ac:dyDescent="0.3">
      <c r="A31" s="779" t="s">
        <v>586</v>
      </c>
      <c r="B31" s="760">
        <v>0</v>
      </c>
      <c r="C31" s="760">
        <v>0</v>
      </c>
      <c r="D31" s="760">
        <v>0</v>
      </c>
      <c r="E31" s="760">
        <v>0</v>
      </c>
      <c r="F31" s="761">
        <v>0</v>
      </c>
      <c r="G31" s="762"/>
      <c r="H31" s="762">
        <v>0</v>
      </c>
      <c r="I31" s="762">
        <v>0</v>
      </c>
    </row>
    <row r="32" spans="1:9" ht="15.75" thickBot="1" x14ac:dyDescent="0.3">
      <c r="A32" s="779" t="s">
        <v>587</v>
      </c>
      <c r="B32" s="760">
        <v>0</v>
      </c>
      <c r="C32" s="760">
        <v>0</v>
      </c>
      <c r="D32" s="760">
        <v>0</v>
      </c>
      <c r="E32" s="760">
        <v>0</v>
      </c>
      <c r="F32" s="761">
        <v>0</v>
      </c>
      <c r="G32" s="762"/>
      <c r="H32" s="762">
        <v>0</v>
      </c>
      <c r="I32" s="762">
        <v>0</v>
      </c>
    </row>
    <row r="33" spans="1:9" ht="15.75" thickBot="1" x14ac:dyDescent="0.3">
      <c r="A33" s="779" t="s">
        <v>588</v>
      </c>
      <c r="B33" s="760">
        <v>0</v>
      </c>
      <c r="C33" s="760">
        <v>0</v>
      </c>
      <c r="D33" s="760">
        <v>0</v>
      </c>
      <c r="E33" s="760">
        <v>0</v>
      </c>
      <c r="F33" s="761">
        <v>0</v>
      </c>
      <c r="G33" s="762"/>
      <c r="H33" s="762">
        <v>0</v>
      </c>
      <c r="I33" s="762">
        <v>0</v>
      </c>
    </row>
    <row r="34" spans="1:9" ht="15.75" thickBot="1" x14ac:dyDescent="0.3">
      <c r="A34" s="780" t="s">
        <v>589</v>
      </c>
      <c r="B34" s="781">
        <v>0</v>
      </c>
      <c r="C34" s="781">
        <v>0</v>
      </c>
      <c r="D34" s="781">
        <v>0</v>
      </c>
      <c r="E34" s="781">
        <v>0</v>
      </c>
      <c r="F34" s="782">
        <v>0</v>
      </c>
      <c r="G34" s="783"/>
      <c r="H34" s="783">
        <v>0</v>
      </c>
      <c r="I34" s="783">
        <v>0</v>
      </c>
    </row>
    <row r="35" spans="1:9" ht="15.75" thickBot="1" x14ac:dyDescent="0.3">
      <c r="A35" s="784"/>
      <c r="B35" s="785"/>
      <c r="C35" s="785"/>
      <c r="D35" s="785"/>
      <c r="E35" s="785"/>
      <c r="F35" s="786"/>
      <c r="G35" s="787"/>
      <c r="H35" s="787"/>
      <c r="I35" s="787"/>
    </row>
    <row r="36" spans="1:9" ht="15.75" thickBot="1" x14ac:dyDescent="0.3">
      <c r="A36" s="784"/>
      <c r="B36" s="785"/>
      <c r="C36" s="785"/>
      <c r="D36" s="785"/>
      <c r="E36" s="785"/>
      <c r="F36" s="786"/>
      <c r="G36" s="787"/>
      <c r="H36" s="787"/>
      <c r="I36" s="787"/>
    </row>
    <row r="37" spans="1:9" ht="15.75" thickBot="1" x14ac:dyDescent="0.3">
      <c r="A37" s="784"/>
      <c r="B37" s="785"/>
      <c r="C37" s="785"/>
      <c r="D37" s="785"/>
      <c r="E37" s="785"/>
      <c r="F37" s="786"/>
      <c r="G37" s="787"/>
      <c r="H37" s="787"/>
      <c r="I37" s="787"/>
    </row>
    <row r="38" spans="1:9" x14ac:dyDescent="0.25">
      <c r="I38" s="788"/>
    </row>
    <row r="39" spans="1:9" x14ac:dyDescent="0.25">
      <c r="A39" s="755" t="s">
        <v>590</v>
      </c>
    </row>
    <row r="43" spans="1:9" x14ac:dyDescent="0.25">
      <c r="A43" s="532" t="s">
        <v>550</v>
      </c>
      <c r="B43" s="532" t="s">
        <v>2</v>
      </c>
      <c r="C43" s="532" t="s">
        <v>432</v>
      </c>
    </row>
    <row r="44" spans="1:9" x14ac:dyDescent="0.25">
      <c r="A44" s="532" t="s">
        <v>551</v>
      </c>
      <c r="C44" s="532" t="s">
        <v>553</v>
      </c>
    </row>
    <row r="45" spans="1:9" x14ac:dyDescent="0.25">
      <c r="A45" s="1246" t="s">
        <v>591</v>
      </c>
    </row>
  </sheetData>
  <mergeCells count="2">
    <mergeCell ref="A2:I2"/>
    <mergeCell ref="A4:I4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topLeftCell="A10" workbookViewId="0">
      <selection activeCell="B68" sqref="B68"/>
    </sheetView>
  </sheetViews>
  <sheetFormatPr defaultRowHeight="12.75" x14ac:dyDescent="0.2"/>
  <cols>
    <col min="1" max="1" width="7.7109375" style="790" customWidth="1"/>
    <col min="2" max="6" width="11.7109375" style="790" customWidth="1"/>
    <col min="7" max="7" width="21.140625" style="790" customWidth="1"/>
    <col min="8" max="9" width="16.7109375" style="790" customWidth="1"/>
    <col min="10" max="16384" width="9.140625" style="790"/>
  </cols>
  <sheetData>
    <row r="2" spans="1:9" x14ac:dyDescent="0.2">
      <c r="A2" s="789" t="s">
        <v>162</v>
      </c>
    </row>
    <row r="3" spans="1:9" x14ac:dyDescent="0.2">
      <c r="A3" s="789" t="s">
        <v>592</v>
      </c>
      <c r="H3" s="789" t="s">
        <v>439</v>
      </c>
    </row>
    <row r="5" spans="1:9" ht="18" x14ac:dyDescent="0.25">
      <c r="A5" s="1288" t="s">
        <v>593</v>
      </c>
      <c r="B5" s="1288"/>
      <c r="C5" s="1288"/>
      <c r="D5" s="1288"/>
      <c r="E5" s="1288"/>
      <c r="F5" s="1288"/>
      <c r="G5" s="1288"/>
      <c r="H5" s="1288"/>
      <c r="I5" s="1288"/>
    </row>
    <row r="6" spans="1:9" x14ac:dyDescent="0.2">
      <c r="A6" s="1289" t="s">
        <v>594</v>
      </c>
      <c r="B6" s="1289"/>
      <c r="C6" s="1289"/>
      <c r="D6" s="1289"/>
      <c r="E6" s="1289"/>
      <c r="F6" s="1289"/>
      <c r="G6" s="1289"/>
      <c r="H6" s="1289"/>
      <c r="I6" s="1289"/>
    </row>
    <row r="7" spans="1:9" ht="13.5" thickBot="1" x14ac:dyDescent="0.25"/>
    <row r="8" spans="1:9" ht="13.5" thickBot="1" x14ac:dyDescent="0.25">
      <c r="H8" s="791" t="s">
        <v>595</v>
      </c>
      <c r="I8" s="792" t="s">
        <v>596</v>
      </c>
    </row>
    <row r="9" spans="1:9" x14ac:dyDescent="0.2">
      <c r="A9" s="793"/>
      <c r="B9" s="794"/>
      <c r="C9" s="794"/>
      <c r="D9" s="794"/>
      <c r="E9" s="794"/>
      <c r="F9" s="794"/>
      <c r="G9" s="794"/>
      <c r="H9" s="795"/>
      <c r="I9" s="796"/>
    </row>
    <row r="10" spans="1:9" ht="14.25" x14ac:dyDescent="0.2">
      <c r="A10" s="797" t="s">
        <v>77</v>
      </c>
      <c r="B10" s="798" t="s">
        <v>597</v>
      </c>
      <c r="C10" s="798"/>
      <c r="D10" s="798"/>
      <c r="E10" s="798"/>
      <c r="F10" s="798"/>
      <c r="G10" s="798"/>
      <c r="H10" s="799">
        <v>226.28</v>
      </c>
      <c r="I10" s="800">
        <v>226283.51</v>
      </c>
    </row>
    <row r="11" spans="1:9" hidden="1" x14ac:dyDescent="0.2">
      <c r="A11" s="801"/>
      <c r="B11" s="802"/>
      <c r="C11" s="802"/>
      <c r="D11" s="802"/>
      <c r="E11" s="802"/>
      <c r="F11" s="802"/>
      <c r="G11" s="802"/>
      <c r="H11" s="803"/>
      <c r="I11" s="804"/>
    </row>
    <row r="12" spans="1:9" hidden="1" x14ac:dyDescent="0.2">
      <c r="A12" s="801"/>
      <c r="B12" s="805"/>
      <c r="C12" s="802"/>
      <c r="D12" s="802"/>
      <c r="E12" s="802"/>
      <c r="F12" s="802"/>
      <c r="G12" s="802"/>
      <c r="H12" s="803"/>
      <c r="I12" s="804"/>
    </row>
    <row r="13" spans="1:9" x14ac:dyDescent="0.2">
      <c r="A13" s="806"/>
      <c r="B13" s="807"/>
      <c r="C13" s="808"/>
      <c r="D13" s="808"/>
      <c r="E13" s="808"/>
      <c r="F13" s="808"/>
      <c r="G13" s="808"/>
      <c r="H13" s="809"/>
      <c r="I13" s="810"/>
    </row>
    <row r="14" spans="1:9" x14ac:dyDescent="0.2">
      <c r="A14" s="811"/>
      <c r="B14" s="812"/>
      <c r="C14" s="812"/>
      <c r="D14" s="812"/>
      <c r="E14" s="812"/>
      <c r="F14" s="812"/>
      <c r="G14" s="812"/>
      <c r="H14" s="813"/>
      <c r="I14" s="814"/>
    </row>
    <row r="15" spans="1:9" ht="14.25" x14ac:dyDescent="0.2">
      <c r="A15" s="797" t="s">
        <v>285</v>
      </c>
      <c r="B15" s="798" t="s">
        <v>505</v>
      </c>
      <c r="C15" s="798"/>
      <c r="D15" s="798"/>
      <c r="E15" s="798"/>
      <c r="F15" s="798"/>
      <c r="G15" s="798"/>
      <c r="H15" s="799">
        <f>SUM(H20:H24)</f>
        <v>221.45</v>
      </c>
      <c r="I15" s="800">
        <f>SUM(I20:I24)</f>
        <v>221445.33</v>
      </c>
    </row>
    <row r="16" spans="1:9" x14ac:dyDescent="0.2">
      <c r="A16" s="801"/>
      <c r="B16" s="802"/>
      <c r="C16" s="802"/>
      <c r="D16" s="802"/>
      <c r="E16" s="802"/>
      <c r="F16" s="802"/>
      <c r="G16" s="802"/>
      <c r="H16" s="803"/>
      <c r="I16" s="804"/>
    </row>
    <row r="17" spans="1:9" hidden="1" x14ac:dyDescent="0.2">
      <c r="A17" s="801"/>
      <c r="B17" s="802"/>
      <c r="C17" s="802"/>
      <c r="D17" s="802"/>
      <c r="E17" s="802"/>
      <c r="F17" s="802"/>
      <c r="G17" s="802"/>
      <c r="H17" s="803"/>
      <c r="I17" s="804"/>
    </row>
    <row r="18" spans="1:9" x14ac:dyDescent="0.2">
      <c r="A18" s="801"/>
      <c r="B18" s="802" t="s">
        <v>506</v>
      </c>
      <c r="C18" s="802"/>
      <c r="D18" s="802"/>
      <c r="E18" s="802"/>
      <c r="F18" s="802"/>
      <c r="G18" s="802"/>
      <c r="H18" s="803"/>
      <c r="I18" s="804"/>
    </row>
    <row r="19" spans="1:9" hidden="1" x14ac:dyDescent="0.2">
      <c r="A19" s="801"/>
      <c r="B19" s="802"/>
      <c r="C19" s="802"/>
      <c r="D19" s="802"/>
      <c r="E19" s="802"/>
      <c r="F19" s="802"/>
      <c r="G19" s="802"/>
      <c r="H19" s="803"/>
      <c r="I19" s="804"/>
    </row>
    <row r="20" spans="1:9" x14ac:dyDescent="0.2">
      <c r="A20" s="801"/>
      <c r="B20" s="805" t="s">
        <v>598</v>
      </c>
      <c r="C20" s="802"/>
      <c r="D20" s="802"/>
      <c r="E20" s="802"/>
      <c r="F20" s="802"/>
      <c r="G20" s="802"/>
      <c r="H20" s="803">
        <v>221.45</v>
      </c>
      <c r="I20" s="804">
        <v>221445.33</v>
      </c>
    </row>
    <row r="21" spans="1:9" x14ac:dyDescent="0.2">
      <c r="A21" s="801"/>
      <c r="B21" s="805" t="s">
        <v>599</v>
      </c>
      <c r="C21" s="802"/>
      <c r="D21" s="802"/>
      <c r="E21" s="802"/>
      <c r="F21" s="802"/>
      <c r="G21" s="802"/>
      <c r="H21" s="803"/>
      <c r="I21" s="804"/>
    </row>
    <row r="22" spans="1:9" hidden="1" x14ac:dyDescent="0.2">
      <c r="A22" s="801"/>
      <c r="B22" s="802"/>
      <c r="C22" s="802"/>
      <c r="D22" s="802"/>
      <c r="E22" s="802"/>
      <c r="F22" s="802"/>
      <c r="G22" s="802"/>
      <c r="H22" s="803"/>
      <c r="I22" s="804"/>
    </row>
    <row r="23" spans="1:9" hidden="1" x14ac:dyDescent="0.2">
      <c r="A23" s="801"/>
      <c r="B23" s="802"/>
      <c r="C23" s="802"/>
      <c r="D23" s="802"/>
      <c r="E23" s="802"/>
      <c r="F23" s="802"/>
      <c r="G23" s="802"/>
      <c r="H23" s="803"/>
      <c r="I23" s="804"/>
    </row>
    <row r="24" spans="1:9" x14ac:dyDescent="0.2">
      <c r="A24" s="801"/>
      <c r="B24" s="802" t="s">
        <v>600</v>
      </c>
      <c r="C24" s="802"/>
      <c r="D24" s="802"/>
      <c r="E24" s="802"/>
      <c r="F24" s="802"/>
      <c r="G24" s="802"/>
      <c r="H24" s="803"/>
      <c r="I24" s="804"/>
    </row>
    <row r="25" spans="1:9" x14ac:dyDescent="0.2">
      <c r="A25" s="801"/>
      <c r="B25" s="815" t="s">
        <v>601</v>
      </c>
      <c r="C25" s="802"/>
      <c r="D25" s="802"/>
      <c r="E25" s="802"/>
      <c r="F25" s="802"/>
      <c r="G25" s="802"/>
      <c r="H25" s="803"/>
      <c r="I25" s="804"/>
    </row>
    <row r="26" spans="1:9" x14ac:dyDescent="0.2">
      <c r="A26" s="806"/>
      <c r="B26" s="816" t="s">
        <v>602</v>
      </c>
      <c r="C26" s="808"/>
      <c r="D26" s="808"/>
      <c r="E26" s="808"/>
      <c r="F26" s="808"/>
      <c r="G26" s="808"/>
      <c r="H26" s="809"/>
      <c r="I26" s="810"/>
    </row>
    <row r="27" spans="1:9" x14ac:dyDescent="0.2">
      <c r="A27" s="811"/>
      <c r="B27" s="812"/>
      <c r="C27" s="812"/>
      <c r="D27" s="812"/>
      <c r="E27" s="812"/>
      <c r="F27" s="812"/>
      <c r="G27" s="812"/>
      <c r="H27" s="813"/>
      <c r="I27" s="814"/>
    </row>
    <row r="28" spans="1:9" ht="14.25" x14ac:dyDescent="0.2">
      <c r="A28" s="797" t="s">
        <v>286</v>
      </c>
      <c r="B28" s="798" t="s">
        <v>517</v>
      </c>
      <c r="C28" s="798"/>
      <c r="D28" s="798"/>
      <c r="E28" s="798"/>
      <c r="F28" s="798"/>
      <c r="G28" s="798"/>
      <c r="H28" s="799">
        <f>SUM(H33:H39,H41)</f>
        <v>427</v>
      </c>
      <c r="I28" s="800">
        <f>SUM(I33:I39,I41)</f>
        <v>392295.53</v>
      </c>
    </row>
    <row r="29" spans="1:9" hidden="1" x14ac:dyDescent="0.2">
      <c r="A29" s="801"/>
      <c r="B29" s="802"/>
      <c r="C29" s="802"/>
      <c r="D29" s="802"/>
      <c r="E29" s="802"/>
      <c r="F29" s="802"/>
      <c r="G29" s="802"/>
      <c r="H29" s="803"/>
      <c r="I29" s="804"/>
    </row>
    <row r="30" spans="1:9" hidden="1" x14ac:dyDescent="0.2">
      <c r="A30" s="801"/>
      <c r="B30" s="802"/>
      <c r="C30" s="802"/>
      <c r="D30" s="802"/>
      <c r="E30" s="802"/>
      <c r="F30" s="802"/>
      <c r="G30" s="802"/>
      <c r="H30" s="803"/>
      <c r="I30" s="804"/>
    </row>
    <row r="31" spans="1:9" x14ac:dyDescent="0.2">
      <c r="A31" s="801"/>
      <c r="B31" s="802"/>
      <c r="C31" s="802"/>
      <c r="D31" s="802"/>
      <c r="E31" s="802"/>
      <c r="F31" s="802"/>
      <c r="G31" s="802"/>
      <c r="H31" s="803"/>
      <c r="I31" s="804"/>
    </row>
    <row r="32" spans="1:9" x14ac:dyDescent="0.2">
      <c r="A32" s="801"/>
      <c r="B32" s="802" t="s">
        <v>506</v>
      </c>
      <c r="C32" s="802"/>
      <c r="D32" s="802"/>
      <c r="E32" s="802"/>
      <c r="F32" s="802"/>
      <c r="G32" s="802"/>
      <c r="H32" s="803"/>
      <c r="I32" s="804"/>
    </row>
    <row r="33" spans="1:9" x14ac:dyDescent="0.2">
      <c r="A33" s="801"/>
      <c r="B33" s="802" t="s">
        <v>603</v>
      </c>
      <c r="C33" s="802"/>
      <c r="D33" s="802"/>
      <c r="E33" s="802"/>
      <c r="F33" s="802"/>
      <c r="G33" s="802"/>
      <c r="H33" s="803"/>
      <c r="I33" s="804"/>
    </row>
    <row r="34" spans="1:9" hidden="1" x14ac:dyDescent="0.2">
      <c r="A34" s="801"/>
      <c r="B34" s="802"/>
      <c r="C34" s="802"/>
      <c r="D34" s="802"/>
      <c r="E34" s="802"/>
      <c r="F34" s="802"/>
      <c r="G34" s="802"/>
      <c r="H34" s="803"/>
      <c r="I34" s="804"/>
    </row>
    <row r="35" spans="1:9" x14ac:dyDescent="0.2">
      <c r="A35" s="801"/>
      <c r="B35" s="802" t="s">
        <v>604</v>
      </c>
      <c r="C35" s="802"/>
      <c r="D35" s="802"/>
      <c r="E35" s="802"/>
      <c r="F35" s="802"/>
      <c r="G35" s="802"/>
      <c r="H35" s="803"/>
      <c r="I35" s="804"/>
    </row>
    <row r="36" spans="1:9" x14ac:dyDescent="0.2">
      <c r="A36" s="801"/>
      <c r="B36" s="802" t="s">
        <v>605</v>
      </c>
      <c r="C36" s="802"/>
      <c r="D36" s="802"/>
      <c r="E36" s="802"/>
      <c r="F36" s="802"/>
      <c r="G36" s="802"/>
      <c r="H36" s="803">
        <v>413</v>
      </c>
      <c r="I36" s="804">
        <v>377795.53</v>
      </c>
    </row>
    <row r="37" spans="1:9" x14ac:dyDescent="0.2">
      <c r="A37" s="801"/>
      <c r="B37" s="802" t="s">
        <v>606</v>
      </c>
      <c r="C37" s="802"/>
      <c r="D37" s="802"/>
      <c r="E37" s="802"/>
      <c r="F37" s="802"/>
      <c r="G37" s="802"/>
      <c r="H37" s="803"/>
      <c r="I37" s="804"/>
    </row>
    <row r="38" spans="1:9" x14ac:dyDescent="0.2">
      <c r="A38" s="801"/>
      <c r="B38" s="802" t="s">
        <v>607</v>
      </c>
      <c r="C38" s="802"/>
      <c r="D38" s="802"/>
      <c r="E38" s="802"/>
      <c r="F38" s="802"/>
      <c r="G38" s="802"/>
      <c r="H38" s="803"/>
      <c r="I38" s="804"/>
    </row>
    <row r="39" spans="1:9" hidden="1" x14ac:dyDescent="0.2">
      <c r="A39" s="801"/>
      <c r="B39" s="802"/>
      <c r="C39" s="802"/>
      <c r="D39" s="802"/>
      <c r="E39" s="802"/>
      <c r="F39" s="802"/>
      <c r="G39" s="802"/>
      <c r="H39" s="803"/>
      <c r="I39" s="804"/>
    </row>
    <row r="40" spans="1:9" hidden="1" x14ac:dyDescent="0.2">
      <c r="A40" s="801"/>
      <c r="B40" s="802"/>
      <c r="C40" s="802"/>
      <c r="D40" s="802"/>
      <c r="E40" s="802"/>
      <c r="F40" s="802"/>
      <c r="G40" s="802"/>
      <c r="H40" s="803"/>
      <c r="I40" s="804"/>
    </row>
    <row r="41" spans="1:9" x14ac:dyDescent="0.2">
      <c r="A41" s="801"/>
      <c r="B41" s="802" t="s">
        <v>608</v>
      </c>
      <c r="C41" s="802"/>
      <c r="D41" s="802"/>
      <c r="E41" s="802"/>
      <c r="F41" s="802"/>
      <c r="G41" s="802"/>
      <c r="H41" s="803">
        <v>14</v>
      </c>
      <c r="I41" s="804">
        <v>14500</v>
      </c>
    </row>
    <row r="42" spans="1:9" x14ac:dyDescent="0.2">
      <c r="A42" s="801"/>
      <c r="B42" s="815" t="s">
        <v>609</v>
      </c>
      <c r="C42" s="802"/>
      <c r="D42" s="802"/>
      <c r="E42" s="802"/>
      <c r="F42" s="802"/>
      <c r="G42" s="802"/>
      <c r="H42" s="803"/>
      <c r="I42" s="804"/>
    </row>
    <row r="43" spans="1:9" x14ac:dyDescent="0.2">
      <c r="A43" s="801"/>
      <c r="B43" s="815" t="s">
        <v>610</v>
      </c>
      <c r="C43" s="802"/>
      <c r="D43" s="802"/>
      <c r="E43" s="802"/>
      <c r="F43" s="802"/>
      <c r="G43" s="802"/>
      <c r="H43" s="803"/>
      <c r="I43" s="804"/>
    </row>
    <row r="44" spans="1:9" hidden="1" x14ac:dyDescent="0.2">
      <c r="A44" s="801"/>
      <c r="B44" s="802"/>
      <c r="C44" s="802"/>
      <c r="D44" s="802"/>
      <c r="E44" s="802"/>
      <c r="F44" s="802"/>
      <c r="G44" s="802"/>
      <c r="H44" s="803"/>
      <c r="I44" s="804"/>
    </row>
    <row r="45" spans="1:9" hidden="1" x14ac:dyDescent="0.2">
      <c r="A45" s="801"/>
      <c r="B45" s="802"/>
      <c r="C45" s="802"/>
      <c r="D45" s="802"/>
      <c r="E45" s="802"/>
      <c r="F45" s="802"/>
      <c r="G45" s="802"/>
      <c r="H45" s="803"/>
      <c r="I45" s="804"/>
    </row>
    <row r="46" spans="1:9" hidden="1" x14ac:dyDescent="0.2">
      <c r="A46" s="801"/>
      <c r="B46" s="802"/>
      <c r="C46" s="802"/>
      <c r="D46" s="802"/>
      <c r="E46" s="802"/>
      <c r="F46" s="802"/>
      <c r="G46" s="802"/>
      <c r="H46" s="803"/>
      <c r="I46" s="804"/>
    </row>
    <row r="47" spans="1:9" hidden="1" x14ac:dyDescent="0.2">
      <c r="A47" s="801"/>
      <c r="B47" s="802"/>
      <c r="C47" s="802"/>
      <c r="D47" s="802"/>
      <c r="E47" s="802"/>
      <c r="F47" s="802"/>
      <c r="G47" s="802"/>
      <c r="H47" s="803"/>
      <c r="I47" s="804"/>
    </row>
    <row r="48" spans="1:9" x14ac:dyDescent="0.2">
      <c r="A48" s="806"/>
      <c r="B48" s="808"/>
      <c r="C48" s="808"/>
      <c r="D48" s="808"/>
      <c r="E48" s="808"/>
      <c r="F48" s="808"/>
      <c r="G48" s="808"/>
      <c r="H48" s="809"/>
      <c r="I48" s="810"/>
    </row>
    <row r="49" spans="1:9" x14ac:dyDescent="0.2">
      <c r="A49" s="811"/>
      <c r="B49" s="812"/>
      <c r="C49" s="812"/>
      <c r="D49" s="812"/>
      <c r="E49" s="812"/>
      <c r="F49" s="812"/>
      <c r="G49" s="812"/>
      <c r="H49" s="813"/>
      <c r="I49" s="814"/>
    </row>
    <row r="50" spans="1:9" ht="14.25" x14ac:dyDescent="0.2">
      <c r="A50" s="797" t="s">
        <v>287</v>
      </c>
      <c r="B50" s="798" t="s">
        <v>611</v>
      </c>
      <c r="C50" s="798"/>
      <c r="D50" s="798"/>
      <c r="E50" s="798"/>
      <c r="F50" s="798"/>
      <c r="G50" s="798"/>
      <c r="H50" s="799">
        <f>H10+H15-H28</f>
        <v>20.730000000000018</v>
      </c>
      <c r="I50" s="800">
        <f>I10+I15-I28</f>
        <v>55433.309999999939</v>
      </c>
    </row>
    <row r="51" spans="1:9" x14ac:dyDescent="0.2">
      <c r="A51" s="801"/>
      <c r="B51" s="802"/>
      <c r="C51" s="802"/>
      <c r="D51" s="815" t="s">
        <v>612</v>
      </c>
      <c r="E51" s="802"/>
      <c r="F51" s="802"/>
      <c r="G51" s="802"/>
      <c r="H51" s="803"/>
      <c r="I51" s="804"/>
    </row>
    <row r="52" spans="1:9" hidden="1" x14ac:dyDescent="0.2">
      <c r="A52" s="801"/>
      <c r="B52" s="802"/>
      <c r="C52" s="802"/>
      <c r="D52" s="802"/>
      <c r="E52" s="802"/>
      <c r="F52" s="802"/>
      <c r="G52" s="802"/>
      <c r="H52" s="803"/>
      <c r="I52" s="804"/>
    </row>
    <row r="53" spans="1:9" hidden="1" x14ac:dyDescent="0.2">
      <c r="A53" s="801"/>
      <c r="B53" s="802"/>
      <c r="C53" s="802"/>
      <c r="D53" s="802"/>
      <c r="E53" s="802"/>
      <c r="F53" s="802"/>
      <c r="G53" s="802"/>
      <c r="H53" s="803"/>
      <c r="I53" s="804"/>
    </row>
    <row r="54" spans="1:9" hidden="1" x14ac:dyDescent="0.2">
      <c r="A54" s="801"/>
      <c r="B54" s="802"/>
      <c r="C54" s="802"/>
      <c r="D54" s="802"/>
      <c r="E54" s="802"/>
      <c r="F54" s="802"/>
      <c r="G54" s="802"/>
      <c r="H54" s="803"/>
      <c r="I54" s="804"/>
    </row>
    <row r="55" spans="1:9" ht="13.5" thickBot="1" x14ac:dyDescent="0.25">
      <c r="A55" s="817"/>
      <c r="B55" s="818"/>
      <c r="C55" s="818"/>
      <c r="D55" s="818"/>
      <c r="E55" s="818"/>
      <c r="F55" s="818"/>
      <c r="G55" s="818"/>
      <c r="H55" s="819"/>
      <c r="I55" s="820"/>
    </row>
    <row r="56" spans="1:9" x14ac:dyDescent="0.2">
      <c r="I56" s="821"/>
    </row>
    <row r="60" spans="1:9" x14ac:dyDescent="0.2">
      <c r="A60" s="790" t="s">
        <v>613</v>
      </c>
    </row>
    <row r="62" spans="1:9" x14ac:dyDescent="0.2">
      <c r="A62" s="790" t="s">
        <v>614</v>
      </c>
      <c r="F62" s="790" t="s">
        <v>2</v>
      </c>
      <c r="G62" s="790" t="s">
        <v>432</v>
      </c>
    </row>
    <row r="63" spans="1:9" x14ac:dyDescent="0.2">
      <c r="A63" s="822" t="s">
        <v>910</v>
      </c>
      <c r="B63" s="822"/>
      <c r="C63" s="822"/>
      <c r="D63" s="822"/>
      <c r="E63" s="822"/>
      <c r="G63" s="822" t="s">
        <v>553</v>
      </c>
    </row>
  </sheetData>
  <mergeCells count="2">
    <mergeCell ref="A5:I5"/>
    <mergeCell ref="A6:I6"/>
  </mergeCells>
  <printOptions horizontalCentered="1"/>
  <pageMargins left="0.78740157499999996" right="0.78740157499999996" top="0.984251969" bottom="0.984251969" header="0.4921259845" footer="0.4921259845"/>
  <pageSetup paperSize="9" scale="7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topLeftCell="A25" workbookViewId="0">
      <selection activeCell="J58" sqref="J58"/>
    </sheetView>
  </sheetViews>
  <sheetFormatPr defaultRowHeight="12.75" x14ac:dyDescent="0.2"/>
  <cols>
    <col min="1" max="1" width="7.7109375" style="822" customWidth="1"/>
    <col min="2" max="6" width="11.7109375" style="822" customWidth="1"/>
    <col min="7" max="7" width="20.7109375" style="822" customWidth="1"/>
    <col min="8" max="9" width="16.7109375" style="822" customWidth="1"/>
    <col min="10" max="16384" width="9.140625" style="822"/>
  </cols>
  <sheetData>
    <row r="2" spans="1:9" x14ac:dyDescent="0.2">
      <c r="A2" s="714" t="s">
        <v>162</v>
      </c>
    </row>
    <row r="3" spans="1:9" x14ac:dyDescent="0.2">
      <c r="A3" s="714" t="s">
        <v>592</v>
      </c>
      <c r="H3" s="714" t="s">
        <v>439</v>
      </c>
    </row>
    <row r="5" spans="1:9" ht="18" x14ac:dyDescent="0.25">
      <c r="A5" s="1286" t="s">
        <v>616</v>
      </c>
      <c r="B5" s="1286"/>
      <c r="C5" s="1286"/>
      <c r="D5" s="1286"/>
      <c r="E5" s="1286"/>
      <c r="F5" s="1286"/>
      <c r="G5" s="1286"/>
      <c r="H5" s="1286"/>
      <c r="I5" s="1286"/>
    </row>
    <row r="6" spans="1:9" x14ac:dyDescent="0.2">
      <c r="A6" s="1290" t="s">
        <v>617</v>
      </c>
      <c r="B6" s="1290"/>
      <c r="C6" s="1290"/>
      <c r="D6" s="1290"/>
      <c r="E6" s="1290"/>
      <c r="F6" s="1290"/>
      <c r="G6" s="1290"/>
      <c r="H6" s="1290"/>
      <c r="I6" s="1290"/>
    </row>
    <row r="7" spans="1:9" ht="13.5" thickBot="1" x14ac:dyDescent="0.25"/>
    <row r="8" spans="1:9" ht="13.5" thickBot="1" x14ac:dyDescent="0.25">
      <c r="H8" s="823" t="s">
        <v>595</v>
      </c>
      <c r="I8" s="824" t="s">
        <v>596</v>
      </c>
    </row>
    <row r="9" spans="1:9" x14ac:dyDescent="0.2">
      <c r="A9" s="825"/>
      <c r="B9" s="826"/>
      <c r="C9" s="826"/>
      <c r="D9" s="826"/>
      <c r="E9" s="826"/>
      <c r="F9" s="826"/>
      <c r="G9" s="826"/>
      <c r="H9" s="827"/>
      <c r="I9" s="828"/>
    </row>
    <row r="10" spans="1:9" ht="14.25" x14ac:dyDescent="0.2">
      <c r="A10" s="732" t="s">
        <v>77</v>
      </c>
      <c r="B10" s="829" t="s">
        <v>597</v>
      </c>
      <c r="C10" s="829"/>
      <c r="D10" s="829"/>
      <c r="E10" s="829"/>
      <c r="F10" s="829"/>
      <c r="G10" s="829"/>
      <c r="H10" s="830">
        <v>458.36</v>
      </c>
      <c r="I10" s="831">
        <v>458363.37</v>
      </c>
    </row>
    <row r="11" spans="1:9" x14ac:dyDescent="0.2">
      <c r="A11" s="832"/>
      <c r="B11" s="833" t="s">
        <v>506</v>
      </c>
      <c r="C11" s="833"/>
      <c r="D11" s="833"/>
      <c r="E11" s="833"/>
      <c r="F11" s="833"/>
      <c r="G11" s="833"/>
      <c r="H11" s="834"/>
      <c r="I11" s="835"/>
    </row>
    <row r="12" spans="1:9" x14ac:dyDescent="0.2">
      <c r="A12" s="832"/>
      <c r="B12" s="836" t="s">
        <v>618</v>
      </c>
      <c r="C12" s="833"/>
      <c r="D12" s="833"/>
      <c r="E12" s="833"/>
      <c r="F12" s="833"/>
      <c r="G12" s="833"/>
      <c r="H12" s="834">
        <v>34.700000000000003</v>
      </c>
      <c r="I12" s="835">
        <v>34697.9</v>
      </c>
    </row>
    <row r="13" spans="1:9" x14ac:dyDescent="0.2">
      <c r="A13" s="837"/>
      <c r="B13" s="838" t="s">
        <v>619</v>
      </c>
      <c r="C13" s="839"/>
      <c r="D13" s="839"/>
      <c r="E13" s="839"/>
      <c r="F13" s="839"/>
      <c r="G13" s="839"/>
      <c r="H13" s="840">
        <v>423.67</v>
      </c>
      <c r="I13" s="841">
        <v>423665.47</v>
      </c>
    </row>
    <row r="14" spans="1:9" x14ac:dyDescent="0.2">
      <c r="A14" s="842"/>
      <c r="B14" s="843"/>
      <c r="C14" s="843"/>
      <c r="D14" s="843"/>
      <c r="E14" s="843"/>
      <c r="F14" s="843"/>
      <c r="G14" s="843"/>
      <c r="H14" s="844"/>
      <c r="I14" s="845"/>
    </row>
    <row r="15" spans="1:9" ht="14.25" x14ac:dyDescent="0.2">
      <c r="A15" s="732" t="s">
        <v>285</v>
      </c>
      <c r="B15" s="829" t="s">
        <v>505</v>
      </c>
      <c r="C15" s="829"/>
      <c r="D15" s="829"/>
      <c r="E15" s="829"/>
      <c r="F15" s="829"/>
      <c r="G15" s="829"/>
      <c r="H15" s="830">
        <f>SUM(H20:H24)</f>
        <v>0</v>
      </c>
      <c r="I15" s="831">
        <f>SUM(I20:I24)</f>
        <v>39405</v>
      </c>
    </row>
    <row r="16" spans="1:9" x14ac:dyDescent="0.2">
      <c r="A16" s="832"/>
      <c r="B16" s="833"/>
      <c r="C16" s="833"/>
      <c r="D16" s="833"/>
      <c r="E16" s="833"/>
      <c r="F16" s="833"/>
      <c r="G16" s="833"/>
      <c r="H16" s="834"/>
      <c r="I16" s="835"/>
    </row>
    <row r="17" spans="1:9" hidden="1" x14ac:dyDescent="0.2">
      <c r="A17" s="832"/>
      <c r="B17" s="833"/>
      <c r="C17" s="833"/>
      <c r="D17" s="833"/>
      <c r="E17" s="833"/>
      <c r="F17" s="833"/>
      <c r="G17" s="833"/>
      <c r="H17" s="834"/>
      <c r="I17" s="835"/>
    </row>
    <row r="18" spans="1:9" x14ac:dyDescent="0.2">
      <c r="A18" s="832"/>
      <c r="B18" s="833" t="s">
        <v>506</v>
      </c>
      <c r="C18" s="833"/>
      <c r="D18" s="833"/>
      <c r="E18" s="833"/>
      <c r="F18" s="833"/>
      <c r="G18" s="833"/>
      <c r="H18" s="834"/>
      <c r="I18" s="835"/>
    </row>
    <row r="19" spans="1:9" hidden="1" x14ac:dyDescent="0.2">
      <c r="A19" s="832"/>
      <c r="B19" s="833"/>
      <c r="C19" s="833"/>
      <c r="D19" s="833"/>
      <c r="E19" s="833"/>
      <c r="F19" s="833"/>
      <c r="G19" s="833"/>
      <c r="H19" s="834"/>
      <c r="I19" s="835"/>
    </row>
    <row r="20" spans="1:9" x14ac:dyDescent="0.2">
      <c r="A20" s="832"/>
      <c r="B20" s="833" t="s">
        <v>620</v>
      </c>
      <c r="C20" s="833"/>
      <c r="D20" s="833"/>
      <c r="E20" s="833"/>
      <c r="F20" s="833"/>
      <c r="G20" s="833"/>
      <c r="H20" s="834"/>
      <c r="I20" s="835">
        <v>39405</v>
      </c>
    </row>
    <row r="21" spans="1:9" hidden="1" x14ac:dyDescent="0.2">
      <c r="A21" s="832"/>
      <c r="B21" s="833"/>
      <c r="C21" s="833"/>
      <c r="D21" s="833"/>
      <c r="E21" s="833"/>
      <c r="F21" s="833"/>
      <c r="G21" s="833"/>
      <c r="H21" s="834"/>
      <c r="I21" s="835"/>
    </row>
    <row r="22" spans="1:9" x14ac:dyDescent="0.2">
      <c r="A22" s="832"/>
      <c r="B22" s="833" t="s">
        <v>621</v>
      </c>
      <c r="C22" s="833"/>
      <c r="D22" s="833"/>
      <c r="E22" s="833"/>
      <c r="F22" s="833"/>
      <c r="G22" s="833"/>
      <c r="H22" s="834"/>
      <c r="I22" s="835"/>
    </row>
    <row r="23" spans="1:9" x14ac:dyDescent="0.2">
      <c r="A23" s="832"/>
      <c r="B23" s="833" t="s">
        <v>622</v>
      </c>
      <c r="C23" s="833"/>
      <c r="D23" s="833"/>
      <c r="E23" s="833"/>
      <c r="F23" s="833"/>
      <c r="G23" s="833"/>
      <c r="H23" s="834"/>
      <c r="I23" s="835"/>
    </row>
    <row r="24" spans="1:9" x14ac:dyDescent="0.2">
      <c r="A24" s="832"/>
      <c r="B24" s="833" t="s">
        <v>600</v>
      </c>
      <c r="C24" s="833"/>
      <c r="D24" s="833"/>
      <c r="E24" s="833"/>
      <c r="F24" s="833"/>
      <c r="G24" s="833"/>
      <c r="H24" s="834"/>
      <c r="I24" s="835"/>
    </row>
    <row r="25" spans="1:9" x14ac:dyDescent="0.2">
      <c r="A25" s="832"/>
      <c r="B25" s="846" t="s">
        <v>601</v>
      </c>
      <c r="C25" s="833"/>
      <c r="D25" s="833"/>
      <c r="E25" s="833"/>
      <c r="F25" s="833"/>
      <c r="G25" s="833"/>
      <c r="H25" s="834"/>
      <c r="I25" s="835"/>
    </row>
    <row r="26" spans="1:9" x14ac:dyDescent="0.2">
      <c r="A26" s="837"/>
      <c r="B26" s="847" t="s">
        <v>602</v>
      </c>
      <c r="C26" s="839"/>
      <c r="D26" s="839"/>
      <c r="E26" s="839"/>
      <c r="F26" s="839"/>
      <c r="G26" s="839"/>
      <c r="H26" s="840"/>
      <c r="I26" s="841"/>
    </row>
    <row r="27" spans="1:9" x14ac:dyDescent="0.2">
      <c r="A27" s="842"/>
      <c r="B27" s="843"/>
      <c r="C27" s="843"/>
      <c r="D27" s="843"/>
      <c r="E27" s="843"/>
      <c r="F27" s="843"/>
      <c r="G27" s="843"/>
      <c r="H27" s="844"/>
      <c r="I27" s="845"/>
    </row>
    <row r="28" spans="1:9" ht="14.25" x14ac:dyDescent="0.2">
      <c r="A28" s="732" t="s">
        <v>286</v>
      </c>
      <c r="B28" s="829" t="s">
        <v>517</v>
      </c>
      <c r="C28" s="829"/>
      <c r="D28" s="829"/>
      <c r="E28" s="829"/>
      <c r="F28" s="829"/>
      <c r="G28" s="829"/>
      <c r="H28" s="830">
        <f>SUM(H33:H39,H41)</f>
        <v>424</v>
      </c>
      <c r="I28" s="831">
        <f>SUM(I33:I39,I41)</f>
        <v>473352.47</v>
      </c>
    </row>
    <row r="29" spans="1:9" hidden="1" x14ac:dyDescent="0.2">
      <c r="A29" s="832"/>
      <c r="B29" s="833"/>
      <c r="C29" s="833"/>
      <c r="D29" s="833"/>
      <c r="E29" s="833"/>
      <c r="F29" s="833"/>
      <c r="G29" s="833"/>
      <c r="H29" s="834"/>
      <c r="I29" s="835"/>
    </row>
    <row r="30" spans="1:9" hidden="1" x14ac:dyDescent="0.2">
      <c r="A30" s="832"/>
      <c r="B30" s="833"/>
      <c r="C30" s="833"/>
      <c r="D30" s="833"/>
      <c r="E30" s="833"/>
      <c r="F30" s="833"/>
      <c r="G30" s="833"/>
      <c r="H30" s="834"/>
      <c r="I30" s="835"/>
    </row>
    <row r="31" spans="1:9" x14ac:dyDescent="0.2">
      <c r="A31" s="832"/>
      <c r="B31" s="833"/>
      <c r="C31" s="833"/>
      <c r="D31" s="833"/>
      <c r="E31" s="833"/>
      <c r="F31" s="833"/>
      <c r="G31" s="833"/>
      <c r="H31" s="834"/>
      <c r="I31" s="835"/>
    </row>
    <row r="32" spans="1:9" x14ac:dyDescent="0.2">
      <c r="A32" s="832"/>
      <c r="B32" s="833" t="s">
        <v>506</v>
      </c>
      <c r="C32" s="833"/>
      <c r="D32" s="833"/>
      <c r="E32" s="833"/>
      <c r="F32" s="833"/>
      <c r="G32" s="833"/>
      <c r="H32" s="834"/>
      <c r="I32" s="835"/>
    </row>
    <row r="33" spans="1:9" x14ac:dyDescent="0.2">
      <c r="A33" s="832"/>
      <c r="B33" s="833" t="s">
        <v>603</v>
      </c>
      <c r="C33" s="833"/>
      <c r="D33" s="833"/>
      <c r="E33" s="833"/>
      <c r="F33" s="833"/>
      <c r="G33" s="833"/>
      <c r="H33" s="834"/>
      <c r="I33" s="835"/>
    </row>
    <row r="34" spans="1:9" x14ac:dyDescent="0.2">
      <c r="A34" s="832"/>
      <c r="B34" s="833" t="s">
        <v>623</v>
      </c>
      <c r="C34" s="833"/>
      <c r="D34" s="833"/>
      <c r="E34" s="833"/>
      <c r="F34" s="833"/>
      <c r="G34" s="833"/>
      <c r="H34" s="834"/>
      <c r="I34" s="835">
        <v>49687</v>
      </c>
    </row>
    <row r="35" spans="1:9" x14ac:dyDescent="0.2">
      <c r="A35" s="832"/>
      <c r="B35" s="833" t="s">
        <v>604</v>
      </c>
      <c r="C35" s="833"/>
      <c r="D35" s="833"/>
      <c r="E35" s="833"/>
      <c r="F35" s="833"/>
      <c r="G35" s="833"/>
      <c r="H35" s="834"/>
      <c r="I35" s="835"/>
    </row>
    <row r="36" spans="1:9" x14ac:dyDescent="0.2">
      <c r="A36" s="832"/>
      <c r="B36" s="833" t="s">
        <v>605</v>
      </c>
      <c r="C36" s="833"/>
      <c r="D36" s="833"/>
      <c r="E36" s="833"/>
      <c r="F36" s="833"/>
      <c r="G36" s="833"/>
      <c r="H36" s="834"/>
      <c r="I36" s="835"/>
    </row>
    <row r="37" spans="1:9" x14ac:dyDescent="0.2">
      <c r="A37" s="832"/>
      <c r="B37" s="833" t="s">
        <v>606</v>
      </c>
      <c r="C37" s="833"/>
      <c r="D37" s="833"/>
      <c r="E37" s="833"/>
      <c r="F37" s="833"/>
      <c r="G37" s="833"/>
      <c r="H37" s="834"/>
      <c r="I37" s="835"/>
    </row>
    <row r="38" spans="1:9" x14ac:dyDescent="0.2">
      <c r="A38" s="832"/>
      <c r="B38" s="833" t="s">
        <v>607</v>
      </c>
      <c r="C38" s="833"/>
      <c r="D38" s="833"/>
      <c r="E38" s="833"/>
      <c r="F38" s="833"/>
      <c r="G38" s="833"/>
      <c r="H38" s="834"/>
      <c r="I38" s="835"/>
    </row>
    <row r="39" spans="1:9" x14ac:dyDescent="0.2">
      <c r="A39" s="832"/>
      <c r="B39" s="833" t="s">
        <v>624</v>
      </c>
      <c r="C39" s="833"/>
      <c r="D39" s="833"/>
      <c r="E39" s="833"/>
      <c r="F39" s="833"/>
      <c r="G39" s="833"/>
      <c r="H39" s="834">
        <v>424</v>
      </c>
      <c r="I39" s="835">
        <v>423665.47</v>
      </c>
    </row>
    <row r="40" spans="1:9" hidden="1" x14ac:dyDescent="0.2">
      <c r="A40" s="832"/>
      <c r="B40" s="833"/>
      <c r="C40" s="833"/>
      <c r="D40" s="833"/>
      <c r="E40" s="833"/>
      <c r="F40" s="833"/>
      <c r="G40" s="833"/>
      <c r="H40" s="834"/>
      <c r="I40" s="835"/>
    </row>
    <row r="41" spans="1:9" x14ac:dyDescent="0.2">
      <c r="A41" s="832"/>
      <c r="B41" s="833" t="s">
        <v>608</v>
      </c>
      <c r="C41" s="833"/>
      <c r="D41" s="833"/>
      <c r="E41" s="833"/>
      <c r="F41" s="833"/>
      <c r="G41" s="833"/>
      <c r="H41" s="834"/>
      <c r="I41" s="835"/>
    </row>
    <row r="42" spans="1:9" x14ac:dyDescent="0.2">
      <c r="A42" s="832"/>
      <c r="B42" s="846" t="s">
        <v>609</v>
      </c>
      <c r="C42" s="833"/>
      <c r="D42" s="833"/>
      <c r="E42" s="833"/>
      <c r="F42" s="833"/>
      <c r="G42" s="833"/>
      <c r="H42" s="834"/>
      <c r="I42" s="835"/>
    </row>
    <row r="43" spans="1:9" x14ac:dyDescent="0.2">
      <c r="A43" s="832"/>
      <c r="B43" s="846" t="s">
        <v>610</v>
      </c>
      <c r="C43" s="833"/>
      <c r="D43" s="833"/>
      <c r="E43" s="833"/>
      <c r="F43" s="833"/>
      <c r="G43" s="833"/>
      <c r="H43" s="834"/>
      <c r="I43" s="835"/>
    </row>
    <row r="44" spans="1:9" hidden="1" x14ac:dyDescent="0.2">
      <c r="A44" s="832"/>
      <c r="B44" s="833"/>
      <c r="C44" s="833"/>
      <c r="D44" s="833"/>
      <c r="E44" s="833"/>
      <c r="F44" s="833"/>
      <c r="G44" s="833"/>
      <c r="H44" s="834"/>
      <c r="I44" s="835"/>
    </row>
    <row r="45" spans="1:9" hidden="1" x14ac:dyDescent="0.2">
      <c r="A45" s="832"/>
      <c r="B45" s="833"/>
      <c r="C45" s="833"/>
      <c r="D45" s="833"/>
      <c r="E45" s="833"/>
      <c r="F45" s="833"/>
      <c r="G45" s="833"/>
      <c r="H45" s="834"/>
      <c r="I45" s="835"/>
    </row>
    <row r="46" spans="1:9" hidden="1" x14ac:dyDescent="0.2">
      <c r="A46" s="832"/>
      <c r="B46" s="833"/>
      <c r="C46" s="833"/>
      <c r="D46" s="833"/>
      <c r="E46" s="833"/>
      <c r="F46" s="833"/>
      <c r="G46" s="833"/>
      <c r="H46" s="834"/>
      <c r="I46" s="835"/>
    </row>
    <row r="47" spans="1:9" hidden="1" x14ac:dyDescent="0.2">
      <c r="A47" s="832"/>
      <c r="B47" s="833"/>
      <c r="C47" s="833"/>
      <c r="D47" s="833"/>
      <c r="E47" s="833"/>
      <c r="F47" s="833"/>
      <c r="G47" s="833"/>
      <c r="H47" s="834"/>
      <c r="I47" s="835"/>
    </row>
    <row r="48" spans="1:9" x14ac:dyDescent="0.2">
      <c r="A48" s="837"/>
      <c r="B48" s="839"/>
      <c r="C48" s="839"/>
      <c r="D48" s="839"/>
      <c r="E48" s="839"/>
      <c r="F48" s="839"/>
      <c r="G48" s="839"/>
      <c r="H48" s="840"/>
      <c r="I48" s="841"/>
    </row>
    <row r="49" spans="1:9" x14ac:dyDescent="0.2">
      <c r="A49" s="842"/>
      <c r="B49" s="843"/>
      <c r="C49" s="843"/>
      <c r="D49" s="843"/>
      <c r="E49" s="843"/>
      <c r="F49" s="843"/>
      <c r="G49" s="843"/>
      <c r="H49" s="844"/>
      <c r="I49" s="845"/>
    </row>
    <row r="50" spans="1:9" ht="14.25" x14ac:dyDescent="0.2">
      <c r="A50" s="732" t="s">
        <v>287</v>
      </c>
      <c r="B50" s="829" t="s">
        <v>611</v>
      </c>
      <c r="C50" s="829"/>
      <c r="D50" s="829"/>
      <c r="E50" s="829"/>
      <c r="F50" s="829"/>
      <c r="G50" s="829"/>
      <c r="H50" s="830">
        <f>H10+H15-H28</f>
        <v>34.360000000000014</v>
      </c>
      <c r="I50" s="831">
        <f>I10+I15-I28</f>
        <v>24415.900000000023</v>
      </c>
    </row>
    <row r="51" spans="1:9" x14ac:dyDescent="0.2">
      <c r="A51" s="832"/>
      <c r="B51" s="833"/>
      <c r="C51" s="833"/>
      <c r="D51" s="846" t="s">
        <v>612</v>
      </c>
      <c r="E51" s="833"/>
      <c r="F51" s="833"/>
      <c r="G51" s="833"/>
      <c r="H51" s="834"/>
      <c r="I51" s="835"/>
    </row>
    <row r="52" spans="1:9" x14ac:dyDescent="0.2">
      <c r="A52" s="832"/>
      <c r="B52" s="833" t="s">
        <v>518</v>
      </c>
      <c r="C52" s="833"/>
      <c r="D52" s="833"/>
      <c r="E52" s="833"/>
      <c r="F52" s="833"/>
      <c r="G52" s="833"/>
      <c r="H52" s="834"/>
      <c r="I52" s="835"/>
    </row>
    <row r="53" spans="1:9" x14ac:dyDescent="0.2">
      <c r="A53" s="832"/>
      <c r="B53" s="833" t="s">
        <v>618</v>
      </c>
      <c r="C53" s="833"/>
      <c r="D53" s="833"/>
      <c r="E53" s="833"/>
      <c r="F53" s="833"/>
      <c r="G53" s="833"/>
      <c r="H53" s="834">
        <f>IF(TRUNC(H50)=0,0,H12+H20+H22-H33-H34-H35-H36-H37-H38)</f>
        <v>34.700000000000003</v>
      </c>
      <c r="I53" s="835">
        <f>IF(TRUNC(I50)=0,0,I12+I20+I22-I33-I34-I35-I36-I37-I38)</f>
        <v>24415.899999999994</v>
      </c>
    </row>
    <row r="54" spans="1:9" x14ac:dyDescent="0.2">
      <c r="A54" s="832"/>
      <c r="B54" s="833" t="s">
        <v>625</v>
      </c>
      <c r="C54" s="833"/>
      <c r="D54" s="833"/>
      <c r="E54" s="833"/>
      <c r="F54" s="833"/>
      <c r="G54" s="833"/>
      <c r="H54" s="834">
        <f>IF(TRUNC(H50)=0,0,H13+H23-H39)</f>
        <v>-0.32999999999998408</v>
      </c>
      <c r="I54" s="835">
        <f>IF(TRUNC(I50)=0,0,I13+I23-I39)</f>
        <v>0</v>
      </c>
    </row>
    <row r="55" spans="1:9" ht="13.5" thickBot="1" x14ac:dyDescent="0.25">
      <c r="A55" s="848"/>
      <c r="B55" s="849"/>
      <c r="C55" s="849"/>
      <c r="D55" s="849"/>
      <c r="E55" s="849"/>
      <c r="F55" s="849"/>
      <c r="G55" s="849"/>
      <c r="H55" s="850"/>
      <c r="I55" s="851"/>
    </row>
    <row r="56" spans="1:9" x14ac:dyDescent="0.2">
      <c r="I56" s="852"/>
    </row>
    <row r="60" spans="1:9" x14ac:dyDescent="0.2">
      <c r="A60" s="822" t="s">
        <v>613</v>
      </c>
    </row>
    <row r="62" spans="1:9" x14ac:dyDescent="0.2">
      <c r="A62" s="822" t="s">
        <v>614</v>
      </c>
      <c r="F62" s="822" t="s">
        <v>2</v>
      </c>
      <c r="G62" s="822" t="s">
        <v>432</v>
      </c>
    </row>
    <row r="63" spans="1:9" x14ac:dyDescent="0.2">
      <c r="A63" s="822" t="s">
        <v>615</v>
      </c>
      <c r="F63" s="790"/>
      <c r="G63" s="822" t="s">
        <v>553</v>
      </c>
    </row>
  </sheetData>
  <mergeCells count="2">
    <mergeCell ref="A5:I5"/>
    <mergeCell ref="A6:I6"/>
  </mergeCells>
  <printOptions horizontalCentered="1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opLeftCell="A4" workbookViewId="0">
      <selection activeCell="E62" sqref="E62"/>
    </sheetView>
  </sheetViews>
  <sheetFormatPr defaultRowHeight="12.75" x14ac:dyDescent="0.2"/>
  <cols>
    <col min="1" max="1" width="7.7109375" style="822" customWidth="1"/>
    <col min="2" max="6" width="11.7109375" style="822" customWidth="1"/>
    <col min="7" max="7" width="15.7109375" style="822" customWidth="1"/>
    <col min="8" max="9" width="16.7109375" style="822" customWidth="1"/>
    <col min="10" max="16384" width="9.140625" style="822"/>
  </cols>
  <sheetData>
    <row r="2" spans="1:9" x14ac:dyDescent="0.2">
      <c r="A2" s="714" t="s">
        <v>162</v>
      </c>
    </row>
    <row r="3" spans="1:9" x14ac:dyDescent="0.2">
      <c r="A3" s="714" t="s">
        <v>592</v>
      </c>
      <c r="H3" s="714" t="s">
        <v>439</v>
      </c>
    </row>
    <row r="5" spans="1:9" ht="18" x14ac:dyDescent="0.25">
      <c r="A5" s="1286" t="s">
        <v>626</v>
      </c>
      <c r="B5" s="1286"/>
      <c r="C5" s="1286"/>
      <c r="D5" s="1286"/>
      <c r="E5" s="1286"/>
      <c r="F5" s="1286"/>
      <c r="G5" s="1286"/>
      <c r="H5" s="1286"/>
      <c r="I5" s="1286"/>
    </row>
    <row r="6" spans="1:9" ht="18" x14ac:dyDescent="0.25">
      <c r="A6" s="853"/>
      <c r="B6" s="853"/>
      <c r="C6" s="853"/>
      <c r="D6" s="853"/>
      <c r="E6" s="853"/>
      <c r="F6" s="853"/>
      <c r="G6" s="853"/>
      <c r="H6" s="853"/>
      <c r="I6" s="853"/>
    </row>
    <row r="7" spans="1:9" ht="13.5" thickBot="1" x14ac:dyDescent="0.25"/>
    <row r="8" spans="1:9" ht="13.5" thickBot="1" x14ac:dyDescent="0.25">
      <c r="H8" s="823" t="s">
        <v>595</v>
      </c>
      <c r="I8" s="854" t="s">
        <v>596</v>
      </c>
    </row>
    <row r="9" spans="1:9" x14ac:dyDescent="0.2">
      <c r="A9" s="825"/>
      <c r="B9" s="826"/>
      <c r="C9" s="826"/>
      <c r="D9" s="826"/>
      <c r="E9" s="826"/>
      <c r="F9" s="826"/>
      <c r="G9" s="826"/>
      <c r="H9" s="827"/>
      <c r="I9" s="828"/>
    </row>
    <row r="10" spans="1:9" ht="14.25" x14ac:dyDescent="0.2">
      <c r="A10" s="732" t="s">
        <v>77</v>
      </c>
      <c r="B10" s="829" t="s">
        <v>627</v>
      </c>
      <c r="C10" s="829"/>
      <c r="D10" s="829"/>
      <c r="E10" s="829"/>
      <c r="F10" s="829"/>
      <c r="G10" s="829"/>
      <c r="H10" s="830">
        <v>56.52</v>
      </c>
      <c r="I10" s="831">
        <v>56515.040000000001</v>
      </c>
    </row>
    <row r="11" spans="1:9" hidden="1" x14ac:dyDescent="0.2">
      <c r="A11" s="832"/>
      <c r="B11" s="833"/>
      <c r="C11" s="833"/>
      <c r="D11" s="833"/>
      <c r="E11" s="833"/>
      <c r="F11" s="833"/>
      <c r="G11" s="833"/>
      <c r="H11" s="834"/>
      <c r="I11" s="835"/>
    </row>
    <row r="12" spans="1:9" x14ac:dyDescent="0.2">
      <c r="A12" s="837"/>
      <c r="B12" s="839"/>
      <c r="C12" s="839"/>
      <c r="D12" s="839"/>
      <c r="E12" s="839"/>
      <c r="F12" s="839"/>
      <c r="G12" s="839"/>
      <c r="H12" s="840"/>
      <c r="I12" s="841"/>
    </row>
    <row r="13" spans="1:9" x14ac:dyDescent="0.2">
      <c r="A13" s="842"/>
      <c r="B13" s="843"/>
      <c r="C13" s="843"/>
      <c r="D13" s="843"/>
      <c r="E13" s="843"/>
      <c r="F13" s="843"/>
      <c r="G13" s="843"/>
      <c r="H13" s="844"/>
      <c r="I13" s="845"/>
    </row>
    <row r="14" spans="1:9" ht="14.25" x14ac:dyDescent="0.2">
      <c r="A14" s="732" t="s">
        <v>285</v>
      </c>
      <c r="B14" s="829" t="s">
        <v>505</v>
      </c>
      <c r="C14" s="829"/>
      <c r="D14" s="829"/>
      <c r="E14" s="829"/>
      <c r="F14" s="829"/>
      <c r="G14" s="829"/>
      <c r="H14" s="830">
        <f>SUM(H17:H19)</f>
        <v>285</v>
      </c>
      <c r="I14" s="831">
        <f>SUM(I17:I20)</f>
        <v>286347</v>
      </c>
    </row>
    <row r="15" spans="1:9" x14ac:dyDescent="0.2">
      <c r="A15" s="832"/>
      <c r="B15" s="833"/>
      <c r="C15" s="833"/>
      <c r="D15" s="833"/>
      <c r="E15" s="833"/>
      <c r="F15" s="833"/>
      <c r="G15" s="833"/>
      <c r="H15" s="834"/>
      <c r="I15" s="835"/>
    </row>
    <row r="16" spans="1:9" x14ac:dyDescent="0.2">
      <c r="A16" s="832"/>
      <c r="B16" s="833" t="s">
        <v>506</v>
      </c>
      <c r="C16" s="833"/>
      <c r="D16" s="833"/>
      <c r="E16" s="833"/>
      <c r="F16" s="833"/>
      <c r="G16" s="833"/>
      <c r="H16" s="834"/>
      <c r="I16" s="835"/>
    </row>
    <row r="17" spans="1:9" x14ac:dyDescent="0.2">
      <c r="A17" s="832"/>
      <c r="B17" s="833" t="s">
        <v>628</v>
      </c>
      <c r="D17" s="833"/>
      <c r="E17" s="833"/>
      <c r="F17" s="833"/>
      <c r="G17" s="833"/>
      <c r="H17" s="834">
        <v>285</v>
      </c>
      <c r="I17" s="835">
        <v>286347</v>
      </c>
    </row>
    <row r="18" spans="1:9" hidden="1" x14ac:dyDescent="0.2">
      <c r="A18" s="832"/>
      <c r="B18" s="833"/>
      <c r="D18" s="833"/>
      <c r="E18" s="833"/>
      <c r="F18" s="833"/>
      <c r="G18" s="833"/>
      <c r="H18" s="834"/>
      <c r="I18" s="835"/>
    </row>
    <row r="19" spans="1:9" x14ac:dyDescent="0.2">
      <c r="A19" s="832"/>
      <c r="B19" s="833" t="s">
        <v>536</v>
      </c>
      <c r="D19" s="833"/>
      <c r="E19" s="833"/>
      <c r="F19" s="833"/>
      <c r="G19" s="833"/>
      <c r="H19" s="834"/>
      <c r="I19" s="835"/>
    </row>
    <row r="20" spans="1:9" hidden="1" x14ac:dyDescent="0.2">
      <c r="A20" s="832"/>
      <c r="B20" s="833"/>
      <c r="C20" s="833"/>
      <c r="D20" s="833"/>
      <c r="E20" s="833"/>
      <c r="F20" s="833"/>
      <c r="G20" s="833"/>
      <c r="H20" s="834"/>
      <c r="I20" s="835"/>
    </row>
    <row r="21" spans="1:9" x14ac:dyDescent="0.2">
      <c r="A21" s="832"/>
      <c r="B21" s="855" t="s">
        <v>629</v>
      </c>
      <c r="C21" s="855"/>
      <c r="D21" s="855"/>
      <c r="E21" s="855"/>
      <c r="F21" s="855"/>
      <c r="G21" s="855"/>
      <c r="H21" s="856"/>
      <c r="I21" s="857"/>
    </row>
    <row r="22" spans="1:9" x14ac:dyDescent="0.2">
      <c r="A22" s="832"/>
      <c r="B22" s="846" t="s">
        <v>630</v>
      </c>
      <c r="C22" s="833"/>
      <c r="D22" s="833"/>
      <c r="E22" s="833"/>
      <c r="F22" s="833"/>
      <c r="G22" s="833"/>
      <c r="H22" s="834"/>
      <c r="I22" s="835"/>
    </row>
    <row r="23" spans="1:9" x14ac:dyDescent="0.2">
      <c r="A23" s="832"/>
      <c r="B23" s="846" t="s">
        <v>631</v>
      </c>
      <c r="C23" s="833"/>
      <c r="D23" s="833"/>
      <c r="E23" s="833"/>
      <c r="F23" s="833"/>
      <c r="G23" s="833"/>
      <c r="H23" s="834"/>
      <c r="I23" s="835"/>
    </row>
    <row r="24" spans="1:9" hidden="1" x14ac:dyDescent="0.2">
      <c r="A24" s="832"/>
      <c r="B24" s="833"/>
      <c r="C24" s="833"/>
      <c r="D24" s="833"/>
      <c r="E24" s="833"/>
      <c r="F24" s="833"/>
      <c r="G24" s="833"/>
      <c r="H24" s="834"/>
      <c r="I24" s="835"/>
    </row>
    <row r="25" spans="1:9" x14ac:dyDescent="0.2">
      <c r="A25" s="837"/>
      <c r="B25" s="847" t="s">
        <v>632</v>
      </c>
      <c r="C25" s="839"/>
      <c r="D25" s="839"/>
      <c r="E25" s="839"/>
      <c r="F25" s="839"/>
      <c r="G25" s="839"/>
      <c r="H25" s="840"/>
      <c r="I25" s="841"/>
    </row>
    <row r="26" spans="1:9" x14ac:dyDescent="0.2">
      <c r="A26" s="842"/>
      <c r="B26" s="843"/>
      <c r="C26" s="843"/>
      <c r="D26" s="843"/>
      <c r="E26" s="843"/>
      <c r="F26" s="843"/>
      <c r="G26" s="843"/>
      <c r="H26" s="844"/>
      <c r="I26" s="845"/>
    </row>
    <row r="27" spans="1:9" ht="14.25" x14ac:dyDescent="0.2">
      <c r="A27" s="732" t="s">
        <v>286</v>
      </c>
      <c r="B27" s="829" t="s">
        <v>517</v>
      </c>
      <c r="C27" s="829"/>
      <c r="D27" s="829"/>
      <c r="E27" s="829"/>
      <c r="F27" s="829"/>
      <c r="G27" s="829"/>
      <c r="H27" s="830">
        <f>SUM(H32:H44)</f>
        <v>332</v>
      </c>
      <c r="I27" s="831">
        <f>SUM(I32:I44)</f>
        <v>291732</v>
      </c>
    </row>
    <row r="28" spans="1:9" x14ac:dyDescent="0.2">
      <c r="A28" s="832"/>
      <c r="B28" s="833"/>
      <c r="C28" s="833"/>
      <c r="D28" s="833"/>
      <c r="E28" s="833"/>
      <c r="F28" s="833"/>
      <c r="G28" s="833"/>
      <c r="H28" s="834"/>
      <c r="I28" s="835"/>
    </row>
    <row r="29" spans="1:9" hidden="1" x14ac:dyDescent="0.2">
      <c r="A29" s="832"/>
      <c r="B29" s="833"/>
      <c r="C29" s="833"/>
      <c r="D29" s="833"/>
      <c r="E29" s="833"/>
      <c r="F29" s="833"/>
      <c r="G29" s="833"/>
      <c r="H29" s="834"/>
      <c r="I29" s="835"/>
    </row>
    <row r="30" spans="1:9" x14ac:dyDescent="0.2">
      <c r="A30" s="832"/>
      <c r="B30" s="833" t="s">
        <v>506</v>
      </c>
      <c r="C30" s="833"/>
      <c r="D30" s="833"/>
      <c r="E30" s="833"/>
      <c r="F30" s="833"/>
      <c r="G30" s="833"/>
      <c r="H30" s="834"/>
      <c r="I30" s="835"/>
    </row>
    <row r="31" spans="1:9" x14ac:dyDescent="0.2">
      <c r="A31" s="832"/>
      <c r="B31" s="833"/>
      <c r="C31" s="833"/>
      <c r="D31" s="833"/>
      <c r="E31" s="833"/>
      <c r="F31" s="833"/>
      <c r="G31" s="833"/>
      <c r="H31" s="834"/>
      <c r="I31" s="835"/>
    </row>
    <row r="32" spans="1:9" x14ac:dyDescent="0.2">
      <c r="A32" s="832"/>
      <c r="B32" s="833" t="s">
        <v>633</v>
      </c>
      <c r="C32" s="833"/>
      <c r="D32" s="833"/>
      <c r="E32" s="833"/>
      <c r="F32" s="833"/>
      <c r="G32" s="833"/>
      <c r="H32" s="834">
        <v>332</v>
      </c>
      <c r="I32" s="835">
        <v>291732</v>
      </c>
    </row>
    <row r="33" spans="1:9" x14ac:dyDescent="0.2">
      <c r="A33" s="832"/>
      <c r="B33" s="833"/>
      <c r="C33" s="833"/>
      <c r="D33" s="833"/>
      <c r="E33" s="833"/>
      <c r="F33" s="833"/>
      <c r="G33" s="833"/>
      <c r="H33" s="834"/>
      <c r="I33" s="835"/>
    </row>
    <row r="34" spans="1:9" x14ac:dyDescent="0.2">
      <c r="A34" s="832"/>
      <c r="B34" s="833" t="s">
        <v>634</v>
      </c>
      <c r="C34" s="833"/>
      <c r="D34" s="833"/>
      <c r="E34" s="833"/>
      <c r="F34" s="833"/>
      <c r="G34" s="833"/>
      <c r="H34" s="834"/>
      <c r="I34" s="835"/>
    </row>
    <row r="35" spans="1:9" x14ac:dyDescent="0.2">
      <c r="A35" s="832"/>
      <c r="B35" s="833"/>
      <c r="C35" s="833"/>
      <c r="D35" s="833"/>
      <c r="E35" s="833"/>
      <c r="F35" s="833"/>
      <c r="G35" s="833"/>
      <c r="H35" s="834"/>
      <c r="I35" s="835"/>
    </row>
    <row r="36" spans="1:9" x14ac:dyDescent="0.2">
      <c r="A36" s="832"/>
      <c r="B36" s="833"/>
      <c r="C36" s="833"/>
      <c r="D36" s="833"/>
      <c r="E36" s="833"/>
      <c r="F36" s="833"/>
      <c r="G36" s="833"/>
      <c r="H36" s="834"/>
      <c r="I36" s="835"/>
    </row>
    <row r="37" spans="1:9" x14ac:dyDescent="0.2">
      <c r="A37" s="832"/>
      <c r="B37" s="833"/>
      <c r="C37" s="833"/>
      <c r="D37" s="833"/>
      <c r="E37" s="833"/>
      <c r="F37" s="833"/>
      <c r="G37" s="833"/>
      <c r="H37" s="834"/>
      <c r="I37" s="835"/>
    </row>
    <row r="38" spans="1:9" x14ac:dyDescent="0.2">
      <c r="A38" s="832"/>
      <c r="B38" s="833"/>
      <c r="C38" s="833"/>
      <c r="D38" s="833"/>
      <c r="E38" s="833"/>
      <c r="F38" s="833"/>
      <c r="G38" s="833"/>
      <c r="H38" s="834"/>
      <c r="I38" s="835"/>
    </row>
    <row r="39" spans="1:9" x14ac:dyDescent="0.2">
      <c r="A39" s="832"/>
      <c r="B39" s="833"/>
      <c r="C39" s="833"/>
      <c r="D39" s="833"/>
      <c r="E39" s="833"/>
      <c r="F39" s="833"/>
      <c r="G39" s="833"/>
      <c r="H39" s="834"/>
      <c r="I39" s="835"/>
    </row>
    <row r="40" spans="1:9" x14ac:dyDescent="0.2">
      <c r="A40" s="832"/>
      <c r="B40" s="833"/>
      <c r="C40" s="833"/>
      <c r="D40" s="833"/>
      <c r="E40" s="833"/>
      <c r="F40" s="833"/>
      <c r="G40" s="833"/>
      <c r="H40" s="834"/>
      <c r="I40" s="835"/>
    </row>
    <row r="41" spans="1:9" x14ac:dyDescent="0.2">
      <c r="A41" s="832"/>
      <c r="B41" s="855" t="s">
        <v>635</v>
      </c>
      <c r="C41" s="855"/>
      <c r="D41" s="855"/>
      <c r="E41" s="855"/>
      <c r="F41" s="855"/>
      <c r="G41" s="855"/>
      <c r="H41" s="856"/>
      <c r="I41" s="857"/>
    </row>
    <row r="42" spans="1:9" x14ac:dyDescent="0.2">
      <c r="A42" s="832"/>
      <c r="B42" s="846" t="s">
        <v>636</v>
      </c>
      <c r="C42" s="833"/>
      <c r="D42" s="833"/>
      <c r="E42" s="833"/>
      <c r="F42" s="833"/>
      <c r="G42" s="833"/>
      <c r="H42" s="834"/>
      <c r="I42" s="835"/>
    </row>
    <row r="43" spans="1:9" x14ac:dyDescent="0.2">
      <c r="A43" s="832"/>
      <c r="B43" s="846" t="s">
        <v>637</v>
      </c>
      <c r="C43" s="833"/>
      <c r="D43" s="833"/>
      <c r="E43" s="833"/>
      <c r="F43" s="833"/>
      <c r="G43" s="833"/>
      <c r="H43" s="834"/>
      <c r="I43" s="835"/>
    </row>
    <row r="44" spans="1:9" hidden="1" x14ac:dyDescent="0.2">
      <c r="A44" s="832"/>
      <c r="B44" s="833"/>
      <c r="C44" s="833"/>
      <c r="D44" s="833"/>
      <c r="E44" s="833"/>
      <c r="F44" s="833"/>
      <c r="G44" s="833"/>
      <c r="H44" s="834"/>
      <c r="I44" s="835"/>
    </row>
    <row r="45" spans="1:9" hidden="1" x14ac:dyDescent="0.2">
      <c r="A45" s="832"/>
      <c r="B45" s="833"/>
      <c r="C45" s="833"/>
      <c r="D45" s="833"/>
      <c r="E45" s="833"/>
      <c r="F45" s="833"/>
      <c r="G45" s="833"/>
      <c r="H45" s="834"/>
      <c r="I45" s="835"/>
    </row>
    <row r="46" spans="1:9" x14ac:dyDescent="0.2">
      <c r="A46" s="837"/>
      <c r="B46" s="839"/>
      <c r="C46" s="839"/>
      <c r="D46" s="839"/>
      <c r="E46" s="839"/>
      <c r="F46" s="839"/>
      <c r="G46" s="839"/>
      <c r="H46" s="840"/>
      <c r="I46" s="841"/>
    </row>
    <row r="47" spans="1:9" x14ac:dyDescent="0.2">
      <c r="A47" s="842"/>
      <c r="B47" s="843"/>
      <c r="C47" s="843"/>
      <c r="D47" s="843"/>
      <c r="E47" s="843"/>
      <c r="F47" s="843"/>
      <c r="G47" s="843"/>
      <c r="H47" s="844"/>
      <c r="I47" s="845"/>
    </row>
    <row r="48" spans="1:9" ht="14.25" x14ac:dyDescent="0.2">
      <c r="A48" s="732" t="s">
        <v>287</v>
      </c>
      <c r="B48" s="829" t="s">
        <v>638</v>
      </c>
      <c r="C48" s="829"/>
      <c r="D48" s="829"/>
      <c r="E48" s="829"/>
      <c r="F48" s="829"/>
      <c r="G48" s="829"/>
      <c r="H48" s="830">
        <f>H10+H14-H27</f>
        <v>9.5199999999999818</v>
      </c>
      <c r="I48" s="831">
        <f>I10+I14-I27</f>
        <v>51130.039999999979</v>
      </c>
    </row>
    <row r="49" spans="1:9" x14ac:dyDescent="0.2">
      <c r="A49" s="832"/>
      <c r="B49" s="833"/>
      <c r="C49" s="846" t="s">
        <v>639</v>
      </c>
      <c r="D49" s="833"/>
      <c r="E49" s="833"/>
      <c r="F49" s="833"/>
      <c r="G49" s="833"/>
      <c r="H49" s="834"/>
      <c r="I49" s="835"/>
    </row>
    <row r="50" spans="1:9" ht="13.5" thickBot="1" x14ac:dyDescent="0.25">
      <c r="A50" s="848"/>
      <c r="B50" s="849"/>
      <c r="C50" s="849"/>
      <c r="D50" s="849"/>
      <c r="E50" s="849"/>
      <c r="F50" s="849"/>
      <c r="G50" s="849"/>
      <c r="H50" s="850"/>
      <c r="I50" s="851"/>
    </row>
    <row r="51" spans="1:9" x14ac:dyDescent="0.2">
      <c r="H51" s="858"/>
      <c r="I51" s="859"/>
    </row>
    <row r="55" spans="1:9" x14ac:dyDescent="0.2">
      <c r="A55" s="822" t="s">
        <v>613</v>
      </c>
    </row>
    <row r="57" spans="1:9" x14ac:dyDescent="0.2">
      <c r="A57" s="822" t="s">
        <v>614</v>
      </c>
      <c r="F57" s="822" t="s">
        <v>2</v>
      </c>
      <c r="G57" s="822" t="s">
        <v>432</v>
      </c>
    </row>
    <row r="58" spans="1:9" x14ac:dyDescent="0.2">
      <c r="A58" s="822" t="s">
        <v>640</v>
      </c>
      <c r="G58" s="822" t="s">
        <v>553</v>
      </c>
    </row>
  </sheetData>
  <mergeCells count="1">
    <mergeCell ref="A5:I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"/>
  <sheetViews>
    <sheetView workbookViewId="0">
      <selection activeCell="G52" sqref="G52"/>
    </sheetView>
  </sheetViews>
  <sheetFormatPr defaultRowHeight="12.75" x14ac:dyDescent="0.2"/>
  <cols>
    <col min="1" max="1" width="7.7109375" style="822" customWidth="1"/>
    <col min="2" max="6" width="11.7109375" style="822" customWidth="1"/>
    <col min="7" max="7" width="15.7109375" style="822" customWidth="1"/>
    <col min="8" max="9" width="16.7109375" style="822" customWidth="1"/>
    <col min="10" max="16384" width="9.140625" style="822"/>
  </cols>
  <sheetData>
    <row r="2" spans="1:9" x14ac:dyDescent="0.2">
      <c r="A2" s="714" t="s">
        <v>162</v>
      </c>
    </row>
    <row r="3" spans="1:9" x14ac:dyDescent="0.2">
      <c r="A3" s="714" t="s">
        <v>592</v>
      </c>
      <c r="H3" s="714" t="s">
        <v>439</v>
      </c>
    </row>
    <row r="5" spans="1:9" ht="18" x14ac:dyDescent="0.25">
      <c r="A5" s="1286" t="s">
        <v>641</v>
      </c>
      <c r="B5" s="1286"/>
      <c r="C5" s="1286"/>
      <c r="D5" s="1286"/>
      <c r="E5" s="1286"/>
      <c r="F5" s="1286"/>
      <c r="G5" s="1286"/>
      <c r="H5" s="1286"/>
      <c r="I5" s="1286"/>
    </row>
    <row r="6" spans="1:9" ht="18" x14ac:dyDescent="0.25">
      <c r="A6" s="853"/>
      <c r="B6" s="853"/>
      <c r="C6" s="853"/>
      <c r="D6" s="853"/>
      <c r="E6" s="853"/>
      <c r="F6" s="853"/>
      <c r="G6" s="853"/>
      <c r="H6" s="853"/>
      <c r="I6" s="853"/>
    </row>
    <row r="7" spans="1:9" ht="13.5" thickBot="1" x14ac:dyDescent="0.25"/>
    <row r="8" spans="1:9" ht="13.5" thickBot="1" x14ac:dyDescent="0.25">
      <c r="H8" s="823" t="s">
        <v>595</v>
      </c>
      <c r="I8" s="824" t="s">
        <v>596</v>
      </c>
    </row>
    <row r="9" spans="1:9" x14ac:dyDescent="0.2">
      <c r="A9" s="825"/>
      <c r="B9" s="826"/>
      <c r="C9" s="826"/>
      <c r="D9" s="826"/>
      <c r="E9" s="826"/>
      <c r="F9" s="826"/>
      <c r="G9" s="826"/>
      <c r="H9" s="827"/>
      <c r="I9" s="828"/>
    </row>
    <row r="10" spans="1:9" ht="14.25" x14ac:dyDescent="0.2">
      <c r="A10" s="732" t="s">
        <v>77</v>
      </c>
      <c r="B10" s="829" t="s">
        <v>642</v>
      </c>
      <c r="C10" s="829"/>
      <c r="D10" s="829"/>
      <c r="E10" s="829"/>
      <c r="F10" s="829"/>
      <c r="G10" s="829"/>
      <c r="H10" s="830">
        <v>105.11</v>
      </c>
      <c r="I10" s="831">
        <v>105110</v>
      </c>
    </row>
    <row r="11" spans="1:9" hidden="1" x14ac:dyDescent="0.2">
      <c r="A11" s="832"/>
      <c r="B11" s="833"/>
      <c r="C11" s="833"/>
      <c r="D11" s="833"/>
      <c r="E11" s="833"/>
      <c r="F11" s="833"/>
      <c r="G11" s="833"/>
      <c r="H11" s="834"/>
      <c r="I11" s="835"/>
    </row>
    <row r="12" spans="1:9" x14ac:dyDescent="0.2">
      <c r="A12" s="837"/>
      <c r="B12" s="839"/>
      <c r="C12" s="839"/>
      <c r="D12" s="839"/>
      <c r="E12" s="839"/>
      <c r="F12" s="839"/>
      <c r="G12" s="839"/>
      <c r="H12" s="840"/>
      <c r="I12" s="841"/>
    </row>
    <row r="13" spans="1:9" x14ac:dyDescent="0.2">
      <c r="A13" s="842"/>
      <c r="B13" s="843"/>
      <c r="C13" s="843"/>
      <c r="D13" s="843"/>
      <c r="E13" s="843"/>
      <c r="F13" s="843"/>
      <c r="G13" s="843"/>
      <c r="H13" s="844"/>
      <c r="I13" s="845"/>
    </row>
    <row r="14" spans="1:9" ht="14.25" x14ac:dyDescent="0.2">
      <c r="A14" s="732" t="s">
        <v>285</v>
      </c>
      <c r="B14" s="829" t="s">
        <v>505</v>
      </c>
      <c r="C14" s="829"/>
      <c r="D14" s="829"/>
      <c r="E14" s="829"/>
      <c r="F14" s="829"/>
      <c r="G14" s="829"/>
      <c r="H14" s="830">
        <f>SUM(H19:H22)</f>
        <v>50</v>
      </c>
      <c r="I14" s="831">
        <f>SUM(I19:I22)</f>
        <v>50000</v>
      </c>
    </row>
    <row r="15" spans="1:9" hidden="1" x14ac:dyDescent="0.2">
      <c r="A15" s="832"/>
      <c r="B15" s="833"/>
      <c r="C15" s="833"/>
      <c r="D15" s="833"/>
      <c r="E15" s="833"/>
      <c r="F15" s="833"/>
      <c r="G15" s="833"/>
      <c r="H15" s="834"/>
      <c r="I15" s="835"/>
    </row>
    <row r="16" spans="1:9" x14ac:dyDescent="0.2">
      <c r="A16" s="832"/>
      <c r="B16" s="833"/>
      <c r="C16" s="833"/>
      <c r="D16" s="833"/>
      <c r="E16" s="833"/>
      <c r="F16" s="833"/>
      <c r="G16" s="833"/>
      <c r="H16" s="834"/>
      <c r="I16" s="835"/>
    </row>
    <row r="17" spans="1:9" x14ac:dyDescent="0.2">
      <c r="A17" s="832"/>
      <c r="B17" s="833" t="s">
        <v>506</v>
      </c>
      <c r="C17" s="833"/>
      <c r="D17" s="833"/>
      <c r="E17" s="833"/>
      <c r="F17" s="833"/>
      <c r="G17" s="833"/>
      <c r="H17" s="834"/>
      <c r="I17" s="835"/>
    </row>
    <row r="18" spans="1:9" hidden="1" x14ac:dyDescent="0.2">
      <c r="A18" s="832"/>
      <c r="B18" s="833"/>
      <c r="C18" s="833"/>
      <c r="D18" s="833"/>
      <c r="E18" s="833"/>
      <c r="F18" s="833"/>
      <c r="G18" s="833"/>
      <c r="H18" s="834"/>
      <c r="I18" s="835"/>
    </row>
    <row r="19" spans="1:9" x14ac:dyDescent="0.2">
      <c r="A19" s="832"/>
      <c r="B19" s="833" t="s">
        <v>643</v>
      </c>
      <c r="C19" s="833"/>
      <c r="D19" s="833"/>
      <c r="E19" s="833"/>
      <c r="F19" s="833"/>
      <c r="G19" s="833"/>
      <c r="H19" s="834">
        <v>50</v>
      </c>
      <c r="I19" s="835">
        <v>50000</v>
      </c>
    </row>
    <row r="20" spans="1:9" x14ac:dyDescent="0.2">
      <c r="A20" s="832"/>
      <c r="B20" s="833" t="s">
        <v>599</v>
      </c>
      <c r="C20" s="833"/>
      <c r="D20" s="833"/>
      <c r="E20" s="833"/>
      <c r="F20" s="833"/>
      <c r="G20" s="833"/>
      <c r="H20" s="834"/>
      <c r="I20" s="835"/>
    </row>
    <row r="21" spans="1:9" hidden="1" x14ac:dyDescent="0.2">
      <c r="A21" s="832"/>
      <c r="B21" s="833"/>
      <c r="C21" s="833"/>
      <c r="D21" s="833"/>
      <c r="E21" s="833"/>
      <c r="F21" s="833"/>
      <c r="G21" s="833"/>
      <c r="H21" s="834"/>
      <c r="I21" s="835"/>
    </row>
    <row r="22" spans="1:9" x14ac:dyDescent="0.2">
      <c r="A22" s="832"/>
      <c r="B22" s="833" t="s">
        <v>644</v>
      </c>
      <c r="C22" s="833"/>
      <c r="D22" s="833"/>
      <c r="E22" s="833"/>
      <c r="F22" s="833"/>
      <c r="G22" s="833"/>
      <c r="H22" s="834"/>
      <c r="I22" s="835"/>
    </row>
    <row r="23" spans="1:9" x14ac:dyDescent="0.2">
      <c r="A23" s="832"/>
      <c r="B23" s="846" t="s">
        <v>645</v>
      </c>
      <c r="C23" s="833"/>
      <c r="D23" s="833"/>
      <c r="E23" s="833"/>
      <c r="F23" s="833"/>
      <c r="G23" s="833"/>
      <c r="H23" s="834"/>
      <c r="I23" s="835"/>
    </row>
    <row r="24" spans="1:9" x14ac:dyDescent="0.2">
      <c r="A24" s="832"/>
      <c r="B24" s="846" t="s">
        <v>646</v>
      </c>
      <c r="C24" s="833"/>
      <c r="D24" s="833"/>
      <c r="E24" s="833"/>
      <c r="F24" s="833"/>
      <c r="G24" s="833"/>
      <c r="H24" s="834"/>
      <c r="I24" s="835"/>
    </row>
    <row r="25" spans="1:9" x14ac:dyDescent="0.2">
      <c r="A25" s="837"/>
      <c r="B25" s="839"/>
      <c r="C25" s="839"/>
      <c r="D25" s="839"/>
      <c r="E25" s="839"/>
      <c r="F25" s="839"/>
      <c r="G25" s="839"/>
      <c r="H25" s="840"/>
      <c r="I25" s="841"/>
    </row>
    <row r="26" spans="1:9" x14ac:dyDescent="0.2">
      <c r="A26" s="842"/>
      <c r="B26" s="843"/>
      <c r="C26" s="843"/>
      <c r="D26" s="843"/>
      <c r="E26" s="843"/>
      <c r="F26" s="843"/>
      <c r="G26" s="843"/>
      <c r="H26" s="844"/>
      <c r="I26" s="845"/>
    </row>
    <row r="27" spans="1:9" ht="14.25" x14ac:dyDescent="0.2">
      <c r="A27" s="732" t="s">
        <v>286</v>
      </c>
      <c r="B27" s="829" t="s">
        <v>517</v>
      </c>
      <c r="C27" s="829"/>
      <c r="D27" s="829"/>
      <c r="E27" s="829"/>
      <c r="F27" s="829"/>
      <c r="G27" s="829"/>
      <c r="H27" s="830">
        <f>SUM(H32:H35)</f>
        <v>0</v>
      </c>
      <c r="I27" s="831">
        <f>SUM(I32:I35)</f>
        <v>0</v>
      </c>
    </row>
    <row r="28" spans="1:9" x14ac:dyDescent="0.2">
      <c r="A28" s="832"/>
      <c r="B28" s="833"/>
      <c r="C28" s="833"/>
      <c r="D28" s="833"/>
      <c r="E28" s="833"/>
      <c r="F28" s="833"/>
      <c r="G28" s="833"/>
      <c r="H28" s="834"/>
      <c r="I28" s="835"/>
    </row>
    <row r="29" spans="1:9" hidden="1" x14ac:dyDescent="0.2">
      <c r="A29" s="832"/>
      <c r="B29" s="833"/>
      <c r="C29" s="833"/>
      <c r="D29" s="833"/>
      <c r="E29" s="833"/>
      <c r="F29" s="833"/>
      <c r="G29" s="833"/>
      <c r="H29" s="834"/>
      <c r="I29" s="835"/>
    </row>
    <row r="30" spans="1:9" x14ac:dyDescent="0.2">
      <c r="A30" s="832"/>
      <c r="B30" s="833" t="s">
        <v>506</v>
      </c>
      <c r="C30" s="833"/>
      <c r="D30" s="833"/>
      <c r="E30" s="833"/>
      <c r="F30" s="833"/>
      <c r="G30" s="833"/>
      <c r="H30" s="834"/>
      <c r="I30" s="835"/>
    </row>
    <row r="31" spans="1:9" hidden="1" x14ac:dyDescent="0.2">
      <c r="A31" s="832"/>
      <c r="B31" s="833"/>
      <c r="C31" s="833"/>
      <c r="D31" s="833"/>
      <c r="E31" s="833"/>
      <c r="F31" s="833"/>
      <c r="G31" s="833"/>
      <c r="H31" s="834"/>
      <c r="I31" s="835"/>
    </row>
    <row r="32" spans="1:9" x14ac:dyDescent="0.2">
      <c r="A32" s="832"/>
      <c r="B32" s="833" t="s">
        <v>647</v>
      </c>
      <c r="C32" s="833"/>
      <c r="D32" s="833"/>
      <c r="E32" s="833"/>
      <c r="F32" s="833"/>
      <c r="G32" s="833"/>
      <c r="H32" s="834"/>
      <c r="I32" s="835"/>
    </row>
    <row r="33" spans="1:9" x14ac:dyDescent="0.2">
      <c r="A33" s="832"/>
      <c r="B33" s="833" t="s">
        <v>648</v>
      </c>
      <c r="C33" s="833"/>
      <c r="D33" s="833"/>
      <c r="E33" s="833"/>
      <c r="F33" s="833"/>
      <c r="G33" s="833"/>
      <c r="H33" s="834"/>
      <c r="I33" s="835"/>
    </row>
    <row r="34" spans="1:9" hidden="1" x14ac:dyDescent="0.2">
      <c r="A34" s="832"/>
      <c r="B34" s="833"/>
      <c r="C34" s="833"/>
      <c r="D34" s="833"/>
      <c r="E34" s="833"/>
      <c r="F34" s="833"/>
      <c r="G34" s="833"/>
      <c r="H34" s="834"/>
      <c r="I34" s="835"/>
    </row>
    <row r="35" spans="1:9" x14ac:dyDescent="0.2">
      <c r="A35" s="832"/>
      <c r="B35" s="833" t="s">
        <v>649</v>
      </c>
      <c r="C35" s="833"/>
      <c r="D35" s="833"/>
      <c r="E35" s="833"/>
      <c r="F35" s="833"/>
      <c r="G35" s="833"/>
      <c r="H35" s="834"/>
      <c r="I35" s="835"/>
    </row>
    <row r="36" spans="1:9" x14ac:dyDescent="0.2">
      <c r="A36" s="832"/>
      <c r="B36" s="846" t="s">
        <v>609</v>
      </c>
      <c r="C36" s="833"/>
      <c r="D36" s="833"/>
      <c r="E36" s="833"/>
      <c r="F36" s="833"/>
      <c r="G36" s="833"/>
      <c r="H36" s="834"/>
      <c r="I36" s="835"/>
    </row>
    <row r="37" spans="1:9" x14ac:dyDescent="0.2">
      <c r="A37" s="832"/>
      <c r="B37" s="846" t="s">
        <v>610</v>
      </c>
      <c r="C37" s="833"/>
      <c r="D37" s="833"/>
      <c r="E37" s="833"/>
      <c r="F37" s="833"/>
      <c r="G37" s="833"/>
      <c r="H37" s="834"/>
      <c r="I37" s="835"/>
    </row>
    <row r="38" spans="1:9" hidden="1" x14ac:dyDescent="0.2">
      <c r="A38" s="832"/>
      <c r="B38" s="833"/>
      <c r="C38" s="833"/>
      <c r="D38" s="833"/>
      <c r="E38" s="833"/>
      <c r="F38" s="833"/>
      <c r="G38" s="833"/>
      <c r="H38" s="834"/>
      <c r="I38" s="835"/>
    </row>
    <row r="39" spans="1:9" hidden="1" x14ac:dyDescent="0.2">
      <c r="A39" s="832"/>
      <c r="B39" s="833"/>
      <c r="C39" s="833"/>
      <c r="D39" s="833"/>
      <c r="E39" s="833"/>
      <c r="F39" s="833"/>
      <c r="G39" s="833"/>
      <c r="H39" s="834"/>
      <c r="I39" s="835"/>
    </row>
    <row r="40" spans="1:9" x14ac:dyDescent="0.2">
      <c r="A40" s="837"/>
      <c r="B40" s="839"/>
      <c r="C40" s="839"/>
      <c r="D40" s="839"/>
      <c r="E40" s="839"/>
      <c r="F40" s="839"/>
      <c r="G40" s="839"/>
      <c r="H40" s="840"/>
      <c r="I40" s="841"/>
    </row>
    <row r="41" spans="1:9" x14ac:dyDescent="0.2">
      <c r="A41" s="842"/>
      <c r="B41" s="843"/>
      <c r="C41" s="843"/>
      <c r="D41" s="843"/>
      <c r="E41" s="843"/>
      <c r="F41" s="843"/>
      <c r="G41" s="843"/>
      <c r="H41" s="844"/>
      <c r="I41" s="845"/>
    </row>
    <row r="42" spans="1:9" ht="14.25" x14ac:dyDescent="0.2">
      <c r="A42" s="732" t="s">
        <v>287</v>
      </c>
      <c r="B42" s="829" t="s">
        <v>650</v>
      </c>
      <c r="C42" s="829"/>
      <c r="D42" s="829"/>
      <c r="E42" s="829"/>
      <c r="F42" s="829"/>
      <c r="G42" s="829"/>
      <c r="H42" s="830">
        <f>H10+H14-H27</f>
        <v>155.11000000000001</v>
      </c>
      <c r="I42" s="831">
        <f>I10+I14-I27</f>
        <v>155110</v>
      </c>
    </row>
    <row r="43" spans="1:9" x14ac:dyDescent="0.2">
      <c r="A43" s="832"/>
      <c r="B43" s="833"/>
      <c r="C43" s="846" t="s">
        <v>639</v>
      </c>
      <c r="D43" s="833"/>
      <c r="E43" s="833"/>
      <c r="F43" s="833"/>
      <c r="G43" s="833"/>
      <c r="H43" s="834"/>
      <c r="I43" s="835"/>
    </row>
    <row r="44" spans="1:9" ht="13.5" thickBot="1" x14ac:dyDescent="0.25">
      <c r="A44" s="848"/>
      <c r="B44" s="849"/>
      <c r="C44" s="849"/>
      <c r="D44" s="849"/>
      <c r="E44" s="849"/>
      <c r="F44" s="849"/>
      <c r="G44" s="849"/>
      <c r="H44" s="850"/>
      <c r="I44" s="851"/>
    </row>
    <row r="45" spans="1:9" x14ac:dyDescent="0.2">
      <c r="H45" s="858"/>
      <c r="I45" s="859"/>
    </row>
    <row r="49" spans="1:7" x14ac:dyDescent="0.2">
      <c r="A49" s="822" t="s">
        <v>651</v>
      </c>
    </row>
    <row r="51" spans="1:7" x14ac:dyDescent="0.2">
      <c r="A51" s="822" t="s">
        <v>614</v>
      </c>
      <c r="F51" s="822" t="s">
        <v>2</v>
      </c>
      <c r="G51" s="822" t="s">
        <v>432</v>
      </c>
    </row>
    <row r="52" spans="1:7" x14ac:dyDescent="0.2">
      <c r="A52" s="822" t="s">
        <v>615</v>
      </c>
      <c r="F52" s="790"/>
      <c r="G52" s="822" t="s">
        <v>553</v>
      </c>
    </row>
  </sheetData>
  <mergeCells count="1">
    <mergeCell ref="A5:I5"/>
  </mergeCells>
  <printOptions horizontalCentered="1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workbookViewId="0">
      <selection activeCell="G24" sqref="G24"/>
    </sheetView>
  </sheetViews>
  <sheetFormatPr defaultRowHeight="15" x14ac:dyDescent="0.25"/>
  <cols>
    <col min="1" max="4" width="16.7109375" style="96" customWidth="1"/>
    <col min="5" max="5" width="18.42578125" style="96" customWidth="1"/>
    <col min="6" max="6" width="16.7109375" style="96" customWidth="1"/>
    <col min="7" max="16384" width="9.140625" style="96"/>
  </cols>
  <sheetData>
    <row r="1" spans="1:5" x14ac:dyDescent="0.25">
      <c r="A1" s="115" t="s">
        <v>258</v>
      </c>
      <c r="B1" s="116"/>
      <c r="C1" s="117"/>
      <c r="D1" s="117"/>
      <c r="E1" s="118" t="s">
        <v>729</v>
      </c>
    </row>
    <row r="2" spans="1:5" x14ac:dyDescent="0.25">
      <c r="A2" s="97" t="s">
        <v>164</v>
      </c>
      <c r="B2" s="97" t="s">
        <v>351</v>
      </c>
      <c r="C2" s="117"/>
      <c r="D2" s="117"/>
      <c r="E2" s="119" t="s">
        <v>204</v>
      </c>
    </row>
    <row r="3" spans="1:5" ht="9" customHeight="1" x14ac:dyDescent="0.25">
      <c r="A3" s="120"/>
      <c r="B3" s="117"/>
      <c r="C3" s="117"/>
      <c r="D3" s="117"/>
      <c r="E3" s="120"/>
    </row>
    <row r="4" spans="1:5" ht="6.75" customHeight="1" x14ac:dyDescent="0.25">
      <c r="A4" s="120"/>
      <c r="B4" s="117"/>
      <c r="C4" s="117"/>
      <c r="D4" s="117"/>
      <c r="E4" s="117"/>
    </row>
    <row r="5" spans="1:5" x14ac:dyDescent="0.25">
      <c r="A5" s="121"/>
      <c r="B5" s="121"/>
      <c r="C5" s="121"/>
      <c r="D5" s="121"/>
      <c r="E5" s="121"/>
    </row>
    <row r="6" spans="1:5" ht="15.75" x14ac:dyDescent="0.25">
      <c r="A6" s="164" t="s">
        <v>298</v>
      </c>
      <c r="B6" s="117"/>
      <c r="C6" s="117"/>
      <c r="D6" s="117"/>
      <c r="E6" s="117"/>
    </row>
    <row r="7" spans="1:5" ht="20.25" customHeight="1" thickBot="1" x14ac:dyDescent="0.3">
      <c r="A7" s="122"/>
      <c r="B7" s="123"/>
      <c r="C7" s="123"/>
      <c r="D7" s="123"/>
      <c r="E7" s="124" t="s">
        <v>36</v>
      </c>
    </row>
    <row r="8" spans="1:5" ht="28.5" customHeight="1" thickTop="1" thickBot="1" x14ac:dyDescent="0.3">
      <c r="A8" s="125"/>
      <c r="B8" s="126" t="s">
        <v>341</v>
      </c>
      <c r="C8" s="126" t="s">
        <v>299</v>
      </c>
      <c r="D8" s="1009" t="s">
        <v>809</v>
      </c>
      <c r="E8" s="127" t="s">
        <v>300</v>
      </c>
    </row>
    <row r="9" spans="1:5" ht="20.25" customHeight="1" x14ac:dyDescent="0.25">
      <c r="A9" s="128" t="s">
        <v>25</v>
      </c>
      <c r="B9" s="129">
        <v>105110</v>
      </c>
      <c r="C9" s="130">
        <v>50000</v>
      </c>
      <c r="D9" s="130">
        <v>0</v>
      </c>
      <c r="E9" s="131">
        <v>155110</v>
      </c>
    </row>
    <row r="10" spans="1:5" ht="20.25" customHeight="1" x14ac:dyDescent="0.25">
      <c r="A10" s="132" t="s">
        <v>28</v>
      </c>
      <c r="B10" s="133">
        <v>56515.040000000001</v>
      </c>
      <c r="C10" s="134">
        <v>286347</v>
      </c>
      <c r="D10" s="134">
        <v>291732</v>
      </c>
      <c r="E10" s="135">
        <v>51130.04</v>
      </c>
    </row>
    <row r="11" spans="1:5" ht="20.25" customHeight="1" x14ac:dyDescent="0.25">
      <c r="A11" s="132" t="s">
        <v>29</v>
      </c>
      <c r="B11" s="133">
        <v>459897.65</v>
      </c>
      <c r="C11" s="134">
        <v>3170521</v>
      </c>
      <c r="D11" s="134">
        <v>3031903.74</v>
      </c>
      <c r="E11" s="135">
        <v>598514.91</v>
      </c>
    </row>
    <row r="12" spans="1:5" x14ac:dyDescent="0.25">
      <c r="A12" s="136" t="s">
        <v>194</v>
      </c>
      <c r="B12" s="137">
        <v>226283.51</v>
      </c>
      <c r="C12" s="138">
        <v>221445.33</v>
      </c>
      <c r="D12" s="138">
        <v>392295.53</v>
      </c>
      <c r="E12" s="139">
        <v>55433.31</v>
      </c>
    </row>
    <row r="13" spans="1:5" ht="15.75" thickBot="1" x14ac:dyDescent="0.3">
      <c r="A13" s="140" t="s">
        <v>195</v>
      </c>
      <c r="B13" s="141">
        <v>458363.37</v>
      </c>
      <c r="C13" s="142">
        <v>39405</v>
      </c>
      <c r="D13" s="142">
        <v>473352.47</v>
      </c>
      <c r="E13" s="143">
        <v>24415.9</v>
      </c>
    </row>
    <row r="14" spans="1:5" ht="15.75" thickTop="1" x14ac:dyDescent="0.25">
      <c r="A14" s="122"/>
      <c r="B14" s="122"/>
      <c r="C14" s="122"/>
      <c r="D14" s="122"/>
      <c r="E14" s="122"/>
    </row>
    <row r="15" spans="1:5" x14ac:dyDescent="0.25">
      <c r="A15" s="122"/>
      <c r="B15" s="122"/>
      <c r="C15" s="122"/>
      <c r="D15" s="122"/>
      <c r="E15" s="122"/>
    </row>
    <row r="16" spans="1:5" ht="20.25" customHeight="1" x14ac:dyDescent="0.25">
      <c r="A16" s="165" t="s">
        <v>301</v>
      </c>
      <c r="B16" s="123"/>
      <c r="C16" s="145"/>
      <c r="D16" s="123"/>
      <c r="E16" s="123"/>
    </row>
    <row r="17" spans="1:7" ht="20.25" customHeight="1" thickBot="1" x14ac:dyDescent="0.3">
      <c r="A17" s="144"/>
      <c r="B17" s="123"/>
      <c r="C17" s="145"/>
      <c r="D17" s="123"/>
      <c r="E17" s="124" t="s">
        <v>36</v>
      </c>
    </row>
    <row r="18" spans="1:7" ht="20.25" customHeight="1" thickBot="1" x14ac:dyDescent="0.3">
      <c r="A18" s="958" t="s">
        <v>30</v>
      </c>
      <c r="B18" s="959"/>
      <c r="C18" s="959"/>
      <c r="D18" s="1294">
        <f>D19+D29+D33</f>
        <v>7751069.9300000006</v>
      </c>
      <c r="E18" s="1295"/>
    </row>
    <row r="19" spans="1:7" ht="20.25" customHeight="1" x14ac:dyDescent="0.25">
      <c r="A19" s="960" t="s">
        <v>33</v>
      </c>
      <c r="B19" s="146"/>
      <c r="C19" s="146"/>
      <c r="D19" s="1296">
        <f>SUM(D20:E28)</f>
        <v>6840967.9700000007</v>
      </c>
      <c r="E19" s="1297"/>
    </row>
    <row r="20" spans="1:7" ht="20.25" customHeight="1" x14ac:dyDescent="0.25">
      <c r="A20" s="961" t="s">
        <v>731</v>
      </c>
      <c r="B20" s="147"/>
      <c r="C20" s="147"/>
      <c r="D20" s="1298">
        <v>6258819.1100000003</v>
      </c>
      <c r="E20" s="1299"/>
    </row>
    <row r="21" spans="1:7" ht="20.25" customHeight="1" x14ac:dyDescent="0.25">
      <c r="A21" s="962" t="s">
        <v>196</v>
      </c>
      <c r="B21" s="148"/>
      <c r="C21" s="148"/>
      <c r="D21" s="1298">
        <v>155110</v>
      </c>
      <c r="E21" s="1299"/>
    </row>
    <row r="22" spans="1:7" ht="20.25" customHeight="1" x14ac:dyDescent="0.25">
      <c r="A22" s="962" t="s">
        <v>197</v>
      </c>
      <c r="B22" s="148"/>
      <c r="C22" s="148"/>
      <c r="D22" s="1298">
        <v>55433.31</v>
      </c>
      <c r="E22" s="1299"/>
    </row>
    <row r="23" spans="1:7" ht="20.25" customHeight="1" x14ac:dyDescent="0.25">
      <c r="A23" s="962" t="s">
        <v>198</v>
      </c>
      <c r="B23" s="148"/>
      <c r="C23" s="148"/>
      <c r="D23" s="1298">
        <v>24415.9</v>
      </c>
      <c r="E23" s="1299"/>
    </row>
    <row r="24" spans="1:7" ht="20.25" customHeight="1" x14ac:dyDescent="0.25">
      <c r="A24" s="962" t="s">
        <v>199</v>
      </c>
      <c r="B24" s="148"/>
      <c r="C24" s="148"/>
      <c r="D24" s="1298">
        <v>347189.65</v>
      </c>
      <c r="E24" s="1299"/>
    </row>
    <row r="25" spans="1:7" ht="20.25" customHeight="1" x14ac:dyDescent="0.25">
      <c r="A25" s="963" t="s">
        <v>200</v>
      </c>
      <c r="B25" s="149"/>
      <c r="C25" s="149"/>
      <c r="D25" s="860"/>
      <c r="E25" s="964"/>
    </row>
    <row r="26" spans="1:7" ht="20.25" customHeight="1" x14ac:dyDescent="0.25">
      <c r="A26" s="963" t="s">
        <v>200</v>
      </c>
      <c r="B26" s="149"/>
      <c r="C26" s="149"/>
      <c r="D26" s="860"/>
      <c r="E26" s="964"/>
    </row>
    <row r="27" spans="1:7" ht="20.25" customHeight="1" x14ac:dyDescent="0.25">
      <c r="A27" s="963" t="s">
        <v>200</v>
      </c>
      <c r="B27" s="149"/>
      <c r="C27" s="149"/>
      <c r="D27" s="860"/>
      <c r="E27" s="964"/>
    </row>
    <row r="28" spans="1:7" x14ac:dyDescent="0.25">
      <c r="A28" s="963" t="s">
        <v>201</v>
      </c>
      <c r="B28" s="149"/>
      <c r="C28" s="149"/>
      <c r="D28" s="860"/>
      <c r="E28" s="964"/>
    </row>
    <row r="29" spans="1:7" ht="15" customHeight="1" x14ac:dyDescent="0.25">
      <c r="A29" s="965" t="s">
        <v>32</v>
      </c>
      <c r="B29" s="149"/>
      <c r="C29" s="149"/>
      <c r="D29" s="1300">
        <f>SUM(D30)</f>
        <v>53305.45</v>
      </c>
      <c r="E29" s="1301"/>
      <c r="F29" s="113"/>
      <c r="G29" s="113"/>
    </row>
    <row r="30" spans="1:7" ht="15" customHeight="1" x14ac:dyDescent="0.25">
      <c r="A30" s="962" t="s">
        <v>31</v>
      </c>
      <c r="B30" s="148"/>
      <c r="C30" s="148"/>
      <c r="D30" s="1298">
        <v>53305.45</v>
      </c>
      <c r="E30" s="1299"/>
      <c r="F30" s="113"/>
      <c r="G30" s="113"/>
    </row>
    <row r="31" spans="1:7" ht="15" customHeight="1" x14ac:dyDescent="0.25">
      <c r="A31" s="965" t="s">
        <v>202</v>
      </c>
      <c r="B31" s="149"/>
      <c r="C31" s="149"/>
      <c r="D31" s="1300">
        <f>SUM(D32)</f>
        <v>0</v>
      </c>
      <c r="E31" s="1301"/>
      <c r="F31" s="113"/>
      <c r="G31" s="113"/>
    </row>
    <row r="32" spans="1:7" ht="15" customHeight="1" x14ac:dyDescent="0.25">
      <c r="A32" s="962" t="s">
        <v>35</v>
      </c>
      <c r="B32" s="148"/>
      <c r="C32" s="148"/>
      <c r="D32" s="1298"/>
      <c r="E32" s="1299"/>
      <c r="F32" s="113"/>
      <c r="G32" s="113"/>
    </row>
    <row r="33" spans="1:7" ht="15" customHeight="1" x14ac:dyDescent="0.25">
      <c r="A33" s="966" t="s">
        <v>34</v>
      </c>
      <c r="B33" s="148"/>
      <c r="C33" s="148"/>
      <c r="D33" s="1302">
        <f>SUM(D34:D36)</f>
        <v>856796.51</v>
      </c>
      <c r="E33" s="1303"/>
      <c r="F33" s="113"/>
      <c r="G33" s="113"/>
    </row>
    <row r="34" spans="1:7" ht="15" customHeight="1" x14ac:dyDescent="0.25">
      <c r="A34" s="962" t="s">
        <v>732</v>
      </c>
      <c r="B34" s="148"/>
      <c r="C34" s="148"/>
      <c r="D34" s="1306">
        <v>2331.66</v>
      </c>
      <c r="E34" s="1307"/>
      <c r="F34" s="113"/>
      <c r="G34" s="113"/>
    </row>
    <row r="35" spans="1:7" ht="15" customHeight="1" x14ac:dyDescent="0.25">
      <c r="A35" s="962" t="s">
        <v>733</v>
      </c>
      <c r="B35" s="148"/>
      <c r="C35" s="148"/>
      <c r="D35" s="1306">
        <v>743506.44</v>
      </c>
      <c r="E35" s="1307"/>
      <c r="F35" s="113"/>
      <c r="G35" s="113"/>
    </row>
    <row r="36" spans="1:7" ht="15" customHeight="1" thickBot="1" x14ac:dyDescent="0.3">
      <c r="A36" s="967" t="s">
        <v>734</v>
      </c>
      <c r="B36" s="968"/>
      <c r="C36" s="968"/>
      <c r="D36" s="1304">
        <v>110958.41</v>
      </c>
      <c r="E36" s="1305"/>
      <c r="F36" s="113"/>
      <c r="G36" s="113"/>
    </row>
    <row r="37" spans="1:7" ht="15" customHeight="1" x14ac:dyDescent="0.25">
      <c r="A37" s="123"/>
      <c r="B37" s="123"/>
      <c r="C37" s="123"/>
      <c r="D37" s="150"/>
      <c r="E37" s="151"/>
      <c r="F37" s="113"/>
      <c r="G37" s="113"/>
    </row>
    <row r="38" spans="1:7" ht="15" customHeight="1" x14ac:dyDescent="0.25">
      <c r="A38" s="122"/>
      <c r="B38" s="122"/>
      <c r="C38" s="122"/>
      <c r="D38" s="122"/>
      <c r="E38" s="122"/>
      <c r="F38" s="113"/>
      <c r="G38" s="113"/>
    </row>
    <row r="39" spans="1:7" ht="15" customHeight="1" x14ac:dyDescent="0.25">
      <c r="A39" s="165" t="s">
        <v>302</v>
      </c>
      <c r="B39" s="123"/>
      <c r="C39" s="145"/>
      <c r="D39" s="123"/>
      <c r="E39" s="123"/>
      <c r="F39" s="113"/>
      <c r="G39" s="113"/>
    </row>
    <row r="40" spans="1:7" ht="15" customHeight="1" thickBot="1" x14ac:dyDescent="0.3">
      <c r="A40" s="144"/>
      <c r="B40" s="123"/>
      <c r="C40" s="145"/>
      <c r="D40" s="123"/>
      <c r="E40" s="124" t="s">
        <v>36</v>
      </c>
      <c r="F40" s="113"/>
      <c r="G40" s="113"/>
    </row>
    <row r="41" spans="1:7" ht="15.75" thickTop="1" x14ac:dyDescent="0.25">
      <c r="A41" s="152" t="s">
        <v>303</v>
      </c>
      <c r="B41" s="153"/>
      <c r="C41" s="153"/>
      <c r="D41" s="153"/>
      <c r="E41" s="154">
        <f>D29</f>
        <v>53305.45</v>
      </c>
    </row>
    <row r="42" spans="1:7" x14ac:dyDescent="0.25">
      <c r="A42" s="1291" t="s">
        <v>735</v>
      </c>
      <c r="B42" s="1292"/>
      <c r="C42" s="1292"/>
      <c r="D42" s="1293"/>
      <c r="E42" s="155">
        <v>191</v>
      </c>
    </row>
    <row r="43" spans="1:7" x14ac:dyDescent="0.25">
      <c r="A43" s="1291" t="s">
        <v>736</v>
      </c>
      <c r="B43" s="1292"/>
      <c r="C43" s="1292"/>
      <c r="D43" s="1293"/>
      <c r="E43" s="155">
        <v>-8146</v>
      </c>
    </row>
    <row r="44" spans="1:7" x14ac:dyDescent="0.25">
      <c r="A44" s="1291" t="s">
        <v>739</v>
      </c>
      <c r="B44" s="1292"/>
      <c r="C44" s="1292"/>
      <c r="D44" s="1293"/>
      <c r="E44" s="156">
        <v>-9150</v>
      </c>
    </row>
    <row r="45" spans="1:7" x14ac:dyDescent="0.25">
      <c r="A45" s="1291" t="s">
        <v>740</v>
      </c>
      <c r="B45" s="1292"/>
      <c r="C45" s="1292"/>
      <c r="D45" s="1293"/>
      <c r="E45" s="156">
        <v>-500</v>
      </c>
    </row>
    <row r="46" spans="1:7" x14ac:dyDescent="0.25">
      <c r="A46" s="1291" t="s">
        <v>741</v>
      </c>
      <c r="B46" s="1292"/>
      <c r="C46" s="1292"/>
      <c r="D46" s="1293"/>
      <c r="E46" s="156">
        <v>-0.41</v>
      </c>
    </row>
    <row r="47" spans="1:7" x14ac:dyDescent="0.25">
      <c r="A47" s="1291" t="s">
        <v>738</v>
      </c>
      <c r="B47" s="1292"/>
      <c r="C47" s="1292"/>
      <c r="D47" s="1293"/>
      <c r="E47" s="155">
        <v>-10360</v>
      </c>
    </row>
    <row r="48" spans="1:7" x14ac:dyDescent="0.25">
      <c r="A48" s="1291" t="s">
        <v>737</v>
      </c>
      <c r="B48" s="1292"/>
      <c r="C48" s="1292"/>
      <c r="D48" s="1293"/>
      <c r="E48" s="155">
        <v>25790</v>
      </c>
    </row>
    <row r="49" spans="1:5" x14ac:dyDescent="0.25">
      <c r="A49" s="157" t="s">
        <v>123</v>
      </c>
      <c r="B49" s="158"/>
      <c r="C49" s="158"/>
      <c r="D49" s="158"/>
      <c r="E49" s="159">
        <f>SUM(E42:E48)</f>
        <v>-2175.41</v>
      </c>
    </row>
    <row r="50" spans="1:5" ht="15.75" thickBot="1" x14ac:dyDescent="0.3">
      <c r="A50" s="160" t="s">
        <v>304</v>
      </c>
      <c r="B50" s="161"/>
      <c r="C50" s="161"/>
      <c r="D50" s="161"/>
      <c r="E50" s="162">
        <f>E41+E49</f>
        <v>51130.039999999994</v>
      </c>
    </row>
    <row r="51" spans="1:5" ht="15.75" thickTop="1" x14ac:dyDescent="0.25">
      <c r="A51" s="122"/>
      <c r="B51" s="122"/>
      <c r="C51" s="122"/>
      <c r="D51" s="122"/>
      <c r="E51" s="163" t="str">
        <f>IF(E50=E10," ","CHYBA vyjádření rozdílu bank. účtu FKSP a fondu FKSP")</f>
        <v xml:space="preserve"> </v>
      </c>
    </row>
    <row r="52" spans="1:5" x14ac:dyDescent="0.25">
      <c r="A52" s="122"/>
      <c r="B52" s="122"/>
      <c r="C52" s="122"/>
      <c r="D52" s="122"/>
      <c r="E52" s="163"/>
    </row>
    <row r="53" spans="1:5" x14ac:dyDescent="0.25">
      <c r="A53" s="122"/>
      <c r="B53" s="122"/>
      <c r="C53" s="122"/>
      <c r="D53" s="122"/>
      <c r="E53" s="163"/>
    </row>
    <row r="54" spans="1:5" x14ac:dyDescent="0.25">
      <c r="A54" s="121"/>
      <c r="B54" s="121"/>
      <c r="C54" s="121"/>
      <c r="D54" s="121"/>
      <c r="E54" s="121"/>
    </row>
    <row r="55" spans="1:5" x14ac:dyDescent="0.25">
      <c r="A55" s="121" t="s">
        <v>45</v>
      </c>
      <c r="B55" s="969">
        <v>41694</v>
      </c>
      <c r="C55" s="121"/>
      <c r="D55" s="121" t="s">
        <v>2</v>
      </c>
      <c r="E55" s="121" t="s">
        <v>432</v>
      </c>
    </row>
    <row r="56" spans="1:5" x14ac:dyDescent="0.25">
      <c r="A56" s="121" t="s">
        <v>203</v>
      </c>
      <c r="B56" s="121" t="s">
        <v>430</v>
      </c>
      <c r="C56" s="121"/>
      <c r="D56" s="121" t="s">
        <v>4</v>
      </c>
      <c r="E56" s="121"/>
    </row>
    <row r="57" spans="1:5" x14ac:dyDescent="0.25">
      <c r="A57" s="121" t="s">
        <v>5</v>
      </c>
      <c r="B57" s="121"/>
      <c r="C57" s="121"/>
      <c r="D57" s="121"/>
      <c r="E57" s="121"/>
    </row>
  </sheetData>
  <mergeCells count="22">
    <mergeCell ref="D34:E34"/>
    <mergeCell ref="A44:D44"/>
    <mergeCell ref="A45:D45"/>
    <mergeCell ref="A46:D46"/>
    <mergeCell ref="A47:D47"/>
    <mergeCell ref="D35:E35"/>
    <mergeCell ref="A48:D48"/>
    <mergeCell ref="D18:E18"/>
    <mergeCell ref="D19:E19"/>
    <mergeCell ref="D20:E20"/>
    <mergeCell ref="D23:E23"/>
    <mergeCell ref="A43:D43"/>
    <mergeCell ref="D24:E24"/>
    <mergeCell ref="D21:E21"/>
    <mergeCell ref="D22:E22"/>
    <mergeCell ref="D29:E29"/>
    <mergeCell ref="D30:E30"/>
    <mergeCell ref="D31:E31"/>
    <mergeCell ref="D32:E32"/>
    <mergeCell ref="D33:E33"/>
    <mergeCell ref="D36:E36"/>
    <mergeCell ref="A42:D42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topLeftCell="A34" zoomScaleNormal="100" workbookViewId="0">
      <selection activeCell="M2" sqref="M2"/>
    </sheetView>
  </sheetViews>
  <sheetFormatPr defaultRowHeight="15" x14ac:dyDescent="0.25"/>
  <cols>
    <col min="1" max="1" width="7.7109375" style="96" customWidth="1"/>
    <col min="2" max="6" width="12.42578125" style="96" customWidth="1"/>
    <col min="7" max="7" width="19" style="96" customWidth="1"/>
    <col min="8" max="8" width="12.42578125" style="96" customWidth="1"/>
    <col min="9" max="9" width="19.140625" style="96" customWidth="1"/>
    <col min="10" max="10" width="12.42578125" style="96" customWidth="1"/>
    <col min="11" max="11" width="19.140625" style="96" customWidth="1"/>
    <col min="12" max="12" width="12.42578125" style="96" customWidth="1"/>
    <col min="13" max="13" width="19.140625" style="96" customWidth="1"/>
    <col min="14" max="16384" width="9.140625" style="96"/>
  </cols>
  <sheetData>
    <row r="1" spans="1:14" x14ac:dyDescent="0.25">
      <c r="A1" s="1328" t="s">
        <v>22</v>
      </c>
      <c r="B1" s="1328"/>
      <c r="C1" s="166"/>
      <c r="D1" s="166"/>
      <c r="E1" s="166"/>
      <c r="F1" s="166"/>
      <c r="G1" s="166"/>
      <c r="H1" s="121"/>
      <c r="I1" s="121"/>
      <c r="J1" s="121"/>
      <c r="K1" s="121"/>
      <c r="L1" s="121"/>
      <c r="M1" s="118" t="s">
        <v>729</v>
      </c>
      <c r="N1" s="121"/>
    </row>
    <row r="2" spans="1:14" x14ac:dyDescent="0.25">
      <c r="A2" s="1328" t="s">
        <v>21</v>
      </c>
      <c r="B2" s="1328"/>
      <c r="C2" s="530" t="s">
        <v>351</v>
      </c>
      <c r="D2" s="166"/>
      <c r="E2" s="166"/>
      <c r="F2" s="166"/>
      <c r="G2" s="166"/>
      <c r="H2" s="121"/>
      <c r="I2" s="121"/>
      <c r="J2" s="121"/>
      <c r="K2" s="121"/>
      <c r="L2" s="167"/>
      <c r="M2" s="98" t="s">
        <v>294</v>
      </c>
      <c r="N2" s="121"/>
    </row>
    <row r="3" spans="1:14" x14ac:dyDescent="0.25">
      <c r="A3" s="168"/>
      <c r="B3" s="168"/>
      <c r="C3" s="166"/>
      <c r="D3" s="166"/>
      <c r="E3" s="166"/>
      <c r="F3" s="166"/>
      <c r="G3" s="166"/>
      <c r="H3" s="121"/>
      <c r="I3" s="121"/>
      <c r="J3" s="121"/>
      <c r="K3" s="121"/>
      <c r="L3" s="167"/>
      <c r="M3" s="120"/>
      <c r="N3" s="121"/>
    </row>
    <row r="4" spans="1:14" ht="20.2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69"/>
      <c r="N4" s="121"/>
    </row>
    <row r="5" spans="1:14" ht="15.75" x14ac:dyDescent="0.25">
      <c r="A5" s="213" t="s">
        <v>305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67"/>
      <c r="M5" s="118"/>
      <c r="N5" s="121"/>
    </row>
    <row r="6" spans="1:14" ht="15.75" thickBot="1" x14ac:dyDescent="0.3">
      <c r="A6" s="167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69" t="s">
        <v>0</v>
      </c>
      <c r="N6" s="121"/>
    </row>
    <row r="7" spans="1:14" ht="12.75" customHeight="1" thickTop="1" x14ac:dyDescent="0.25">
      <c r="A7" s="1314" t="s">
        <v>8</v>
      </c>
      <c r="B7" s="1317" t="s">
        <v>306</v>
      </c>
      <c r="C7" s="1331" t="s">
        <v>9</v>
      </c>
      <c r="D7" s="1331" t="s">
        <v>85</v>
      </c>
      <c r="E7" s="1324" t="s">
        <v>10</v>
      </c>
      <c r="F7" s="1334" t="s">
        <v>307</v>
      </c>
      <c r="G7" s="1335"/>
      <c r="H7" s="1335"/>
      <c r="I7" s="1335"/>
      <c r="J7" s="1335"/>
      <c r="K7" s="1335"/>
      <c r="L7" s="1335"/>
      <c r="M7" s="1336"/>
      <c r="N7" s="121"/>
    </row>
    <row r="8" spans="1:14" ht="41.25" customHeight="1" x14ac:dyDescent="0.25">
      <c r="A8" s="1315"/>
      <c r="B8" s="1318"/>
      <c r="C8" s="1332"/>
      <c r="D8" s="1332"/>
      <c r="E8" s="1333"/>
      <c r="F8" s="1333" t="s">
        <v>84</v>
      </c>
      <c r="G8" s="1337"/>
      <c r="H8" s="1333" t="s">
        <v>11</v>
      </c>
      <c r="I8" s="1338"/>
      <c r="J8" s="1329" t="s">
        <v>12</v>
      </c>
      <c r="K8" s="1339"/>
      <c r="L8" s="1329" t="s">
        <v>13</v>
      </c>
      <c r="M8" s="1330"/>
      <c r="N8" s="121"/>
    </row>
    <row r="9" spans="1:14" ht="15.75" thickBot="1" x14ac:dyDescent="0.3">
      <c r="A9" s="1316"/>
      <c r="B9" s="1319"/>
      <c r="C9" s="170" t="s">
        <v>14</v>
      </c>
      <c r="D9" s="170" t="s">
        <v>14</v>
      </c>
      <c r="E9" s="170" t="s">
        <v>14</v>
      </c>
      <c r="F9" s="171" t="s">
        <v>14</v>
      </c>
      <c r="G9" s="171" t="s">
        <v>15</v>
      </c>
      <c r="H9" s="170" t="s">
        <v>14</v>
      </c>
      <c r="I9" s="172" t="s">
        <v>15</v>
      </c>
      <c r="J9" s="171" t="s">
        <v>14</v>
      </c>
      <c r="K9" s="172" t="s">
        <v>15</v>
      </c>
      <c r="L9" s="171" t="s">
        <v>14</v>
      </c>
      <c r="M9" s="173" t="s">
        <v>15</v>
      </c>
      <c r="N9" s="121"/>
    </row>
    <row r="10" spans="1:14" ht="14.25" customHeight="1" x14ac:dyDescent="0.25">
      <c r="A10" s="1311" t="s">
        <v>205</v>
      </c>
      <c r="B10" s="1312"/>
      <c r="C10" s="1312"/>
      <c r="D10" s="1312"/>
      <c r="E10" s="1312"/>
      <c r="F10" s="1312"/>
      <c r="G10" s="1312"/>
      <c r="H10" s="1312"/>
      <c r="I10" s="1312"/>
      <c r="J10" s="1312"/>
      <c r="K10" s="1312"/>
      <c r="L10" s="1312"/>
      <c r="M10" s="1313"/>
      <c r="N10" s="121"/>
    </row>
    <row r="11" spans="1:14" ht="14.25" customHeight="1" x14ac:dyDescent="0.25">
      <c r="A11" s="174" t="s">
        <v>16</v>
      </c>
      <c r="B11" s="175">
        <v>400489</v>
      </c>
      <c r="C11" s="176">
        <v>10635</v>
      </c>
      <c r="D11" s="176">
        <v>0</v>
      </c>
      <c r="E11" s="176">
        <v>0</v>
      </c>
      <c r="F11" s="175"/>
      <c r="G11" s="219"/>
      <c r="H11" s="176"/>
      <c r="I11" s="974"/>
      <c r="J11" s="175"/>
      <c r="K11" s="974"/>
      <c r="L11" s="975"/>
      <c r="M11" s="976"/>
      <c r="N11" s="121"/>
    </row>
    <row r="12" spans="1:14" ht="14.25" customHeight="1" x14ac:dyDescent="0.25">
      <c r="A12" s="174" t="s">
        <v>748</v>
      </c>
      <c r="B12" s="175">
        <v>327150</v>
      </c>
      <c r="C12" s="176">
        <v>0</v>
      </c>
      <c r="D12" s="176"/>
      <c r="E12" s="176"/>
      <c r="F12" s="175"/>
      <c r="G12" s="177"/>
      <c r="H12" s="176"/>
      <c r="I12" s="178"/>
      <c r="J12" s="175"/>
      <c r="K12" s="178"/>
      <c r="L12" s="179"/>
      <c r="M12" s="180"/>
      <c r="N12" s="121"/>
    </row>
    <row r="13" spans="1:14" ht="14.25" customHeight="1" x14ac:dyDescent="0.25">
      <c r="A13" s="174" t="s">
        <v>749</v>
      </c>
      <c r="B13" s="175">
        <v>72065</v>
      </c>
      <c r="C13" s="176">
        <v>0</v>
      </c>
      <c r="D13" s="176"/>
      <c r="E13" s="176"/>
      <c r="F13" s="175"/>
      <c r="G13" s="177"/>
      <c r="H13" s="176"/>
      <c r="I13" s="178"/>
      <c r="J13" s="175"/>
      <c r="K13" s="178"/>
      <c r="L13" s="179"/>
      <c r="M13" s="180"/>
      <c r="N13" s="121"/>
    </row>
    <row r="14" spans="1:14" ht="14.25" customHeight="1" x14ac:dyDescent="0.25">
      <c r="A14" s="174" t="s">
        <v>750</v>
      </c>
      <c r="B14" s="175">
        <v>59615.93</v>
      </c>
      <c r="C14" s="176">
        <v>0</v>
      </c>
      <c r="D14" s="176"/>
      <c r="E14" s="176"/>
      <c r="F14" s="175"/>
      <c r="G14" s="177"/>
      <c r="H14" s="176"/>
      <c r="I14" s="974"/>
      <c r="J14" s="175"/>
      <c r="K14" s="178"/>
      <c r="L14" s="179"/>
      <c r="M14" s="180"/>
      <c r="N14" s="121"/>
    </row>
    <row r="15" spans="1:14" ht="14.25" customHeight="1" x14ac:dyDescent="0.25">
      <c r="A15" s="174" t="s">
        <v>751</v>
      </c>
      <c r="B15" s="175">
        <v>28110</v>
      </c>
      <c r="C15" s="176">
        <v>0</v>
      </c>
      <c r="D15" s="176"/>
      <c r="E15" s="176"/>
      <c r="F15" s="175"/>
      <c r="G15" s="177"/>
      <c r="H15" s="176"/>
      <c r="I15" s="178"/>
      <c r="J15" s="175"/>
      <c r="K15" s="178"/>
      <c r="L15" s="179"/>
      <c r="M15" s="180"/>
      <c r="N15" s="121"/>
    </row>
    <row r="16" spans="1:14" ht="14.25" customHeight="1" x14ac:dyDescent="0.25">
      <c r="A16" s="174" t="s">
        <v>752</v>
      </c>
      <c r="B16" s="175">
        <v>4429447.1900000004</v>
      </c>
      <c r="C16" s="176">
        <v>0</v>
      </c>
      <c r="D16" s="176"/>
      <c r="E16" s="176"/>
      <c r="F16" s="175"/>
      <c r="G16" s="177"/>
      <c r="H16" s="176"/>
      <c r="I16" s="178"/>
      <c r="J16" s="175"/>
      <c r="K16" s="178"/>
      <c r="L16" s="179"/>
      <c r="M16" s="180"/>
      <c r="N16" s="121"/>
    </row>
    <row r="17" spans="1:14" ht="14.25" customHeight="1" x14ac:dyDescent="0.25">
      <c r="A17" s="174" t="s">
        <v>753</v>
      </c>
      <c r="B17" s="175">
        <v>10678</v>
      </c>
      <c r="C17" s="176">
        <v>0</v>
      </c>
      <c r="D17" s="176"/>
      <c r="E17" s="176"/>
      <c r="F17" s="175"/>
      <c r="G17" s="177"/>
      <c r="H17" s="176"/>
      <c r="I17" s="178"/>
      <c r="J17" s="175"/>
      <c r="K17" s="178"/>
      <c r="L17" s="179"/>
      <c r="M17" s="180"/>
      <c r="N17" s="121"/>
    </row>
    <row r="18" spans="1:14" ht="14.25" customHeight="1" x14ac:dyDescent="0.25">
      <c r="A18" s="174"/>
      <c r="B18" s="175"/>
      <c r="C18" s="176"/>
      <c r="D18" s="176"/>
      <c r="E18" s="176"/>
      <c r="F18" s="175"/>
      <c r="G18" s="177"/>
      <c r="H18" s="176"/>
      <c r="I18" s="178"/>
      <c r="J18" s="175"/>
      <c r="K18" s="178"/>
      <c r="L18" s="179"/>
      <c r="M18" s="180"/>
      <c r="N18" s="121"/>
    </row>
    <row r="19" spans="1:14" ht="14.25" customHeight="1" x14ac:dyDescent="0.25">
      <c r="A19" s="174"/>
      <c r="B19" s="175"/>
      <c r="C19" s="176"/>
      <c r="D19" s="176"/>
      <c r="E19" s="176"/>
      <c r="F19" s="175"/>
      <c r="G19" s="177"/>
      <c r="H19" s="176"/>
      <c r="I19" s="178"/>
      <c r="J19" s="175"/>
      <c r="K19" s="178"/>
      <c r="L19" s="179"/>
      <c r="M19" s="180"/>
      <c r="N19" s="121"/>
    </row>
    <row r="20" spans="1:14" ht="14.25" customHeight="1" x14ac:dyDescent="0.25">
      <c r="A20" s="174"/>
      <c r="B20" s="175"/>
      <c r="C20" s="176"/>
      <c r="D20" s="176"/>
      <c r="E20" s="176"/>
      <c r="F20" s="175"/>
      <c r="G20" s="177"/>
      <c r="H20" s="176"/>
      <c r="I20" s="178"/>
      <c r="J20" s="175"/>
      <c r="K20" s="178"/>
      <c r="L20" s="179"/>
      <c r="M20" s="180"/>
      <c r="N20" s="121"/>
    </row>
    <row r="21" spans="1:14" ht="14.25" customHeight="1" x14ac:dyDescent="0.25">
      <c r="A21" s="174"/>
      <c r="B21" s="175"/>
      <c r="C21" s="176"/>
      <c r="D21" s="176"/>
      <c r="E21" s="176"/>
      <c r="F21" s="175"/>
      <c r="G21" s="177"/>
      <c r="H21" s="176"/>
      <c r="I21" s="178"/>
      <c r="J21" s="175"/>
      <c r="K21" s="178"/>
      <c r="L21" s="179"/>
      <c r="M21" s="180"/>
      <c r="N21" s="121"/>
    </row>
    <row r="22" spans="1:14" ht="14.25" customHeight="1" x14ac:dyDescent="0.25">
      <c r="A22" s="174"/>
      <c r="B22" s="175"/>
      <c r="C22" s="176"/>
      <c r="D22" s="176"/>
      <c r="E22" s="176"/>
      <c r="F22" s="175"/>
      <c r="G22" s="177"/>
      <c r="H22" s="176"/>
      <c r="I22" s="178"/>
      <c r="J22" s="175"/>
      <c r="K22" s="178"/>
      <c r="L22" s="179"/>
      <c r="M22" s="180"/>
      <c r="N22" s="121"/>
    </row>
    <row r="23" spans="1:14" ht="14.25" customHeight="1" x14ac:dyDescent="0.25">
      <c r="A23" s="174"/>
      <c r="B23" s="175"/>
      <c r="C23" s="176"/>
      <c r="D23" s="176"/>
      <c r="E23" s="176"/>
      <c r="F23" s="175"/>
      <c r="G23" s="177"/>
      <c r="H23" s="176"/>
      <c r="I23" s="178"/>
      <c r="J23" s="175"/>
      <c r="K23" s="178"/>
      <c r="L23" s="179"/>
      <c r="M23" s="180"/>
      <c r="N23" s="121"/>
    </row>
    <row r="24" spans="1:14" ht="14.25" customHeight="1" x14ac:dyDescent="0.25">
      <c r="A24" s="174"/>
      <c r="B24" s="175"/>
      <c r="C24" s="176"/>
      <c r="D24" s="176"/>
      <c r="E24" s="176"/>
      <c r="F24" s="175"/>
      <c r="G24" s="177"/>
      <c r="H24" s="176"/>
      <c r="I24" s="178"/>
      <c r="J24" s="175"/>
      <c r="K24" s="178"/>
      <c r="L24" s="179"/>
      <c r="M24" s="180"/>
      <c r="N24" s="121"/>
    </row>
    <row r="25" spans="1:14" ht="14.25" customHeight="1" x14ac:dyDescent="0.25">
      <c r="A25" s="174"/>
      <c r="B25" s="175"/>
      <c r="C25" s="176"/>
      <c r="D25" s="176"/>
      <c r="E25" s="176"/>
      <c r="F25" s="175"/>
      <c r="G25" s="177"/>
      <c r="H25" s="176"/>
      <c r="I25" s="178"/>
      <c r="J25" s="175"/>
      <c r="K25" s="178"/>
      <c r="L25" s="179"/>
      <c r="M25" s="180"/>
      <c r="N25" s="121"/>
    </row>
    <row r="26" spans="1:14" ht="14.25" customHeight="1" thickBot="1" x14ac:dyDescent="0.3">
      <c r="A26" s="181" t="s">
        <v>206</v>
      </c>
      <c r="B26" s="182">
        <f>SUM(B11:B25)</f>
        <v>5327555.12</v>
      </c>
      <c r="C26" s="183">
        <f>SUM(C11:C25)</f>
        <v>10635</v>
      </c>
      <c r="D26" s="183">
        <f>SUM(D11:D25)</f>
        <v>0</v>
      </c>
      <c r="E26" s="183">
        <f>SUM(E11:E25)</f>
        <v>0</v>
      </c>
      <c r="F26" s="182">
        <f>SUM(F11:F25)</f>
        <v>0</v>
      </c>
      <c r="G26" s="184" t="s">
        <v>59</v>
      </c>
      <c r="H26" s="183">
        <f>SUM(H11:H25)</f>
        <v>0</v>
      </c>
      <c r="I26" s="184" t="s">
        <v>59</v>
      </c>
      <c r="J26" s="182">
        <f>SUM(J11:J25)</f>
        <v>0</v>
      </c>
      <c r="K26" s="184" t="s">
        <v>59</v>
      </c>
      <c r="L26" s="185">
        <f>SUM(L11:L25)</f>
        <v>0</v>
      </c>
      <c r="M26" s="186" t="s">
        <v>59</v>
      </c>
      <c r="N26" s="121"/>
    </row>
    <row r="27" spans="1:14" ht="14.25" customHeight="1" x14ac:dyDescent="0.25">
      <c r="A27" s="1311" t="s">
        <v>207</v>
      </c>
      <c r="B27" s="1312"/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3"/>
      <c r="N27" s="121"/>
    </row>
    <row r="28" spans="1:14" ht="14.25" customHeight="1" x14ac:dyDescent="0.25">
      <c r="A28" s="174"/>
      <c r="B28" s="175"/>
      <c r="C28" s="176"/>
      <c r="D28" s="187" t="s">
        <v>59</v>
      </c>
      <c r="E28" s="176"/>
      <c r="F28" s="175"/>
      <c r="G28" s="177"/>
      <c r="H28" s="176"/>
      <c r="I28" s="178"/>
      <c r="J28" s="175"/>
      <c r="K28" s="178"/>
      <c r="L28" s="179"/>
      <c r="M28" s="180"/>
      <c r="N28" s="121"/>
    </row>
    <row r="29" spans="1:14" ht="14.25" customHeight="1" x14ac:dyDescent="0.25">
      <c r="A29" s="174"/>
      <c r="B29" s="175"/>
      <c r="C29" s="176"/>
      <c r="D29" s="187" t="s">
        <v>59</v>
      </c>
      <c r="E29" s="176"/>
      <c r="F29" s="175"/>
      <c r="G29" s="177"/>
      <c r="H29" s="176"/>
      <c r="I29" s="178"/>
      <c r="J29" s="175"/>
      <c r="K29" s="178"/>
      <c r="L29" s="179"/>
      <c r="M29" s="180"/>
      <c r="N29" s="121"/>
    </row>
    <row r="30" spans="1:14" ht="14.25" customHeight="1" x14ac:dyDescent="0.25">
      <c r="A30" s="174"/>
      <c r="B30" s="175"/>
      <c r="C30" s="176"/>
      <c r="D30" s="187" t="s">
        <v>59</v>
      </c>
      <c r="E30" s="176"/>
      <c r="F30" s="175"/>
      <c r="G30" s="177"/>
      <c r="H30" s="176"/>
      <c r="I30" s="178"/>
      <c r="J30" s="175"/>
      <c r="K30" s="178"/>
      <c r="L30" s="179"/>
      <c r="M30" s="180"/>
      <c r="N30" s="121"/>
    </row>
    <row r="31" spans="1:14" x14ac:dyDescent="0.25">
      <c r="A31" s="174"/>
      <c r="B31" s="175"/>
      <c r="C31" s="176"/>
      <c r="D31" s="187" t="s">
        <v>59</v>
      </c>
      <c r="E31" s="176"/>
      <c r="F31" s="175"/>
      <c r="G31" s="177"/>
      <c r="H31" s="176"/>
      <c r="I31" s="178"/>
      <c r="J31" s="175"/>
      <c r="K31" s="178"/>
      <c r="L31" s="179"/>
      <c r="M31" s="180"/>
      <c r="N31" s="121"/>
    </row>
    <row r="32" spans="1:14" x14ac:dyDescent="0.25">
      <c r="A32" s="174"/>
      <c r="B32" s="175"/>
      <c r="C32" s="176"/>
      <c r="D32" s="187" t="s">
        <v>59</v>
      </c>
      <c r="E32" s="176"/>
      <c r="F32" s="175"/>
      <c r="G32" s="177"/>
      <c r="H32" s="176"/>
      <c r="I32" s="178"/>
      <c r="J32" s="175"/>
      <c r="K32" s="178"/>
      <c r="L32" s="179"/>
      <c r="M32" s="180"/>
      <c r="N32" s="121"/>
    </row>
    <row r="33" spans="1:19" s="93" customFormat="1" x14ac:dyDescent="0.25">
      <c r="A33" s="174"/>
      <c r="B33" s="175"/>
      <c r="C33" s="176"/>
      <c r="D33" s="187" t="s">
        <v>59</v>
      </c>
      <c r="E33" s="176"/>
      <c r="F33" s="175"/>
      <c r="G33" s="177"/>
      <c r="H33" s="176"/>
      <c r="I33" s="178"/>
      <c r="J33" s="175"/>
      <c r="K33" s="178"/>
      <c r="L33" s="179"/>
      <c r="M33" s="180"/>
      <c r="N33" s="121"/>
    </row>
    <row r="34" spans="1:19" ht="15.75" thickBot="1" x14ac:dyDescent="0.3">
      <c r="A34" s="181" t="s">
        <v>208</v>
      </c>
      <c r="B34" s="182">
        <f>SUM(B28:B33)</f>
        <v>0</v>
      </c>
      <c r="C34" s="183">
        <f>SUM(C28:C33)</f>
        <v>0</v>
      </c>
      <c r="D34" s="188" t="s">
        <v>59</v>
      </c>
      <c r="E34" s="183">
        <f>SUM(E28:E33)</f>
        <v>0</v>
      </c>
      <c r="F34" s="182">
        <f>SUM(F28:F33)</f>
        <v>0</v>
      </c>
      <c r="G34" s="184" t="s">
        <v>59</v>
      </c>
      <c r="H34" s="183">
        <f>SUM(H28:H33)</f>
        <v>0</v>
      </c>
      <c r="I34" s="189" t="s">
        <v>59</v>
      </c>
      <c r="J34" s="182">
        <f>SUM(J28:J33)</f>
        <v>0</v>
      </c>
      <c r="K34" s="189" t="s">
        <v>59</v>
      </c>
      <c r="L34" s="185">
        <f>SUM(L28:L33)</f>
        <v>0</v>
      </c>
      <c r="M34" s="186" t="s">
        <v>59</v>
      </c>
      <c r="N34" s="121"/>
    </row>
    <row r="35" spans="1:19" ht="15.75" thickBot="1" x14ac:dyDescent="0.3">
      <c r="A35" s="190" t="s">
        <v>7</v>
      </c>
      <c r="B35" s="191">
        <f>B26+B34</f>
        <v>5327555.12</v>
      </c>
      <c r="C35" s="191">
        <f>C26+C34</f>
        <v>10635</v>
      </c>
      <c r="D35" s="191">
        <f>D26</f>
        <v>0</v>
      </c>
      <c r="E35" s="192">
        <f>E26+E34</f>
        <v>0</v>
      </c>
      <c r="F35" s="191">
        <f>F26+F34</f>
        <v>0</v>
      </c>
      <c r="G35" s="193" t="s">
        <v>59</v>
      </c>
      <c r="H35" s="192">
        <f>H26+H34</f>
        <v>0</v>
      </c>
      <c r="I35" s="194" t="s">
        <v>59</v>
      </c>
      <c r="J35" s="191">
        <f>J26+J34</f>
        <v>0</v>
      </c>
      <c r="K35" s="195" t="s">
        <v>59</v>
      </c>
      <c r="L35" s="191">
        <f>L26+L34</f>
        <v>0</v>
      </c>
      <c r="M35" s="196" t="s">
        <v>59</v>
      </c>
      <c r="N35" s="121"/>
    </row>
    <row r="36" spans="1:19" ht="15.75" thickTop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9" x14ac:dyDescent="0.25">
      <c r="A37" s="121" t="s">
        <v>17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9" x14ac:dyDescent="0.25">
      <c r="A38" s="166" t="s">
        <v>308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9" x14ac:dyDescent="0.25">
      <c r="A39" s="121" t="s">
        <v>87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9" x14ac:dyDescent="0.25">
      <c r="A40" s="121" t="s">
        <v>209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1:19" ht="18" customHeight="1" x14ac:dyDescent="0.25">
      <c r="A41" s="197" t="s">
        <v>18</v>
      </c>
      <c r="B41" s="198"/>
      <c r="C41" s="198"/>
      <c r="D41" s="198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9" ht="23.25" customHeight="1" x14ac:dyDescent="0.25">
      <c r="A42" s="197"/>
      <c r="B42" s="199"/>
      <c r="C42" s="199"/>
      <c r="D42" s="199"/>
      <c r="E42" s="199"/>
      <c r="F42" s="199"/>
      <c r="G42" s="199"/>
      <c r="H42" s="199"/>
      <c r="I42" s="199"/>
      <c r="J42" s="121"/>
      <c r="K42" s="121"/>
      <c r="L42" s="121"/>
      <c r="M42" s="121"/>
      <c r="N42" s="121"/>
    </row>
    <row r="43" spans="1:19" ht="15.75" x14ac:dyDescent="0.25">
      <c r="A43" s="213" t="s">
        <v>309</v>
      </c>
      <c r="B43" s="121"/>
      <c r="C43" s="121"/>
      <c r="D43" s="121"/>
      <c r="E43" s="121"/>
      <c r="F43" s="121"/>
      <c r="G43" s="169"/>
      <c r="H43" s="121"/>
      <c r="I43" s="121"/>
      <c r="J43" s="121"/>
      <c r="K43" s="121"/>
      <c r="L43" s="121"/>
      <c r="M43" s="121"/>
      <c r="N43" s="121"/>
      <c r="O43" s="113"/>
      <c r="P43" s="113"/>
      <c r="Q43" s="113"/>
      <c r="R43" s="113"/>
      <c r="S43" s="113"/>
    </row>
    <row r="44" spans="1:19" ht="15.75" thickBot="1" x14ac:dyDescent="0.3">
      <c r="A44" s="167"/>
      <c r="B44" s="121"/>
      <c r="C44" s="121"/>
      <c r="D44" s="121"/>
      <c r="E44" s="121"/>
      <c r="F44" s="121"/>
      <c r="G44" s="169"/>
      <c r="H44" s="121"/>
      <c r="I44" s="121"/>
      <c r="J44" s="121"/>
      <c r="K44" s="121"/>
      <c r="L44" s="121"/>
      <c r="M44" s="169" t="s">
        <v>0</v>
      </c>
      <c r="N44" s="121"/>
      <c r="O44" s="200"/>
      <c r="P44" s="200"/>
      <c r="Q44" s="200"/>
      <c r="R44" s="113"/>
      <c r="S44" s="113"/>
    </row>
    <row r="45" spans="1:19" ht="15.75" thickTop="1" x14ac:dyDescent="0.25">
      <c r="A45" s="1314" t="s">
        <v>8</v>
      </c>
      <c r="B45" s="1317" t="s">
        <v>310</v>
      </c>
      <c r="C45" s="1324" t="s">
        <v>311</v>
      </c>
      <c r="D45" s="1325"/>
      <c r="E45" s="1325"/>
      <c r="F45" s="1325"/>
      <c r="G45" s="1325"/>
      <c r="H45" s="1325"/>
      <c r="I45" s="1325"/>
      <c r="J45" s="1325"/>
      <c r="K45" s="1325"/>
      <c r="L45" s="1325"/>
      <c r="M45" s="1326"/>
      <c r="N45" s="121"/>
      <c r="O45" s="200"/>
      <c r="P45" s="200"/>
      <c r="Q45" s="200"/>
      <c r="R45" s="113"/>
      <c r="S45" s="113"/>
    </row>
    <row r="46" spans="1:19" x14ac:dyDescent="0.25">
      <c r="A46" s="1315"/>
      <c r="B46" s="1318"/>
      <c r="C46" s="1308" t="s">
        <v>126</v>
      </c>
      <c r="D46" s="1309"/>
      <c r="E46" s="1309"/>
      <c r="F46" s="1309"/>
      <c r="G46" s="1327"/>
      <c r="H46" s="1308" t="s">
        <v>124</v>
      </c>
      <c r="I46" s="1309"/>
      <c r="J46" s="1309"/>
      <c r="K46" s="1309"/>
      <c r="L46" s="1309"/>
      <c r="M46" s="1310"/>
      <c r="N46" s="121"/>
      <c r="O46" s="200"/>
      <c r="P46" s="200"/>
      <c r="Q46" s="200"/>
      <c r="R46" s="113"/>
      <c r="S46" s="113"/>
    </row>
    <row r="47" spans="1:19" ht="45.75" thickBot="1" x14ac:dyDescent="0.3">
      <c r="A47" s="1316"/>
      <c r="B47" s="1319"/>
      <c r="C47" s="171" t="s">
        <v>14</v>
      </c>
      <c r="D47" s="1320" t="s">
        <v>15</v>
      </c>
      <c r="E47" s="1321"/>
      <c r="F47" s="1321"/>
      <c r="G47" s="1323"/>
      <c r="H47" s="170" t="s">
        <v>14</v>
      </c>
      <c r="I47" s="201" t="s">
        <v>125</v>
      </c>
      <c r="J47" s="1320" t="s">
        <v>15</v>
      </c>
      <c r="K47" s="1321"/>
      <c r="L47" s="1321"/>
      <c r="M47" s="1322"/>
      <c r="N47" s="202"/>
      <c r="O47" s="200"/>
      <c r="P47" s="200"/>
      <c r="Q47" s="200"/>
      <c r="R47" s="113"/>
      <c r="S47" s="113"/>
    </row>
    <row r="48" spans="1:19" x14ac:dyDescent="0.25">
      <c r="A48" s="203" t="s">
        <v>754</v>
      </c>
      <c r="B48" s="204">
        <v>6202</v>
      </c>
      <c r="C48" s="204">
        <v>6202</v>
      </c>
      <c r="D48" s="1352" t="s">
        <v>755</v>
      </c>
      <c r="E48" s="1353"/>
      <c r="F48" s="1353"/>
      <c r="G48" s="1354"/>
      <c r="H48" s="205"/>
      <c r="I48" s="206"/>
      <c r="J48" s="1352"/>
      <c r="K48" s="1353"/>
      <c r="L48" s="1353"/>
      <c r="M48" s="1358"/>
      <c r="N48" s="178"/>
      <c r="O48" s="200"/>
      <c r="P48" s="200"/>
      <c r="Q48" s="200"/>
      <c r="R48" s="113"/>
      <c r="S48" s="113"/>
    </row>
    <row r="49" spans="1:19" x14ac:dyDescent="0.25">
      <c r="A49" s="207"/>
      <c r="B49" s="175"/>
      <c r="C49" s="175"/>
      <c r="D49" s="1355"/>
      <c r="E49" s="1356"/>
      <c r="F49" s="1356"/>
      <c r="G49" s="1357"/>
      <c r="H49" s="176"/>
      <c r="I49" s="208"/>
      <c r="J49" s="1346"/>
      <c r="K49" s="1347"/>
      <c r="L49" s="1347"/>
      <c r="M49" s="1348"/>
      <c r="N49" s="178"/>
      <c r="O49" s="113"/>
      <c r="P49" s="113"/>
      <c r="Q49" s="113"/>
      <c r="R49" s="113"/>
      <c r="S49" s="113"/>
    </row>
    <row r="50" spans="1:19" x14ac:dyDescent="0.25">
      <c r="A50" s="207"/>
      <c r="B50" s="175"/>
      <c r="C50" s="175"/>
      <c r="D50" s="1355"/>
      <c r="E50" s="1356"/>
      <c r="F50" s="1356"/>
      <c r="G50" s="1357"/>
      <c r="H50" s="176"/>
      <c r="I50" s="208"/>
      <c r="J50" s="1346"/>
      <c r="K50" s="1347"/>
      <c r="L50" s="1347"/>
      <c r="M50" s="1348"/>
      <c r="N50" s="178"/>
      <c r="O50" s="113"/>
    </row>
    <row r="51" spans="1:19" x14ac:dyDescent="0.25">
      <c r="A51" s="207"/>
      <c r="B51" s="175"/>
      <c r="C51" s="175"/>
      <c r="D51" s="1355"/>
      <c r="E51" s="1356"/>
      <c r="F51" s="1356"/>
      <c r="G51" s="1357"/>
      <c r="H51" s="176"/>
      <c r="I51" s="208"/>
      <c r="J51" s="1346"/>
      <c r="K51" s="1347"/>
      <c r="L51" s="1347"/>
      <c r="M51" s="1348"/>
      <c r="N51" s="178"/>
    </row>
    <row r="52" spans="1:19" ht="15.75" thickBot="1" x14ac:dyDescent="0.3">
      <c r="A52" s="207"/>
      <c r="B52" s="175"/>
      <c r="C52" s="175"/>
      <c r="D52" s="1349"/>
      <c r="E52" s="1350"/>
      <c r="F52" s="1350"/>
      <c r="G52" s="1351"/>
      <c r="H52" s="176"/>
      <c r="I52" s="208"/>
      <c r="J52" s="1346"/>
      <c r="K52" s="1347"/>
      <c r="L52" s="1347"/>
      <c r="M52" s="1348"/>
      <c r="N52" s="178"/>
    </row>
    <row r="53" spans="1:19" ht="15.75" thickBot="1" x14ac:dyDescent="0.3">
      <c r="A53" s="209" t="s">
        <v>7</v>
      </c>
      <c r="B53" s="210">
        <f>SUM(B48:B52)</f>
        <v>6202</v>
      </c>
      <c r="C53" s="210">
        <f>SUM(C48:C52)</f>
        <v>6202</v>
      </c>
      <c r="D53" s="1340"/>
      <c r="E53" s="1341"/>
      <c r="F53" s="1341"/>
      <c r="G53" s="1342"/>
      <c r="H53" s="211">
        <f>SUM(H48:H52)</f>
        <v>0</v>
      </c>
      <c r="I53" s="211">
        <f>SUM(I48:I52)</f>
        <v>0</v>
      </c>
      <c r="J53" s="1343"/>
      <c r="K53" s="1344"/>
      <c r="L53" s="1344"/>
      <c r="M53" s="1345"/>
      <c r="N53" s="202"/>
    </row>
    <row r="54" spans="1:19" ht="15.75" thickTop="1" x14ac:dyDescent="0.25">
      <c r="A54" s="121"/>
      <c r="B54" s="121"/>
      <c r="C54" s="121"/>
      <c r="D54" s="121"/>
      <c r="E54" s="121"/>
      <c r="F54" s="121"/>
      <c r="G54" s="121"/>
      <c r="H54" s="202"/>
      <c r="I54" s="202"/>
      <c r="J54" s="202"/>
      <c r="K54" s="202"/>
      <c r="L54" s="202"/>
      <c r="M54" s="202"/>
      <c r="N54" s="202"/>
    </row>
    <row r="55" spans="1:19" x14ac:dyDescent="0.25">
      <c r="A55" s="121" t="s">
        <v>17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1:19" x14ac:dyDescent="0.25">
      <c r="A56" s="121" t="s">
        <v>210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1:19" x14ac:dyDescent="0.25">
      <c r="A57" s="212" t="s">
        <v>211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1:19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9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9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9" x14ac:dyDescent="0.25">
      <c r="A61" s="121" t="s">
        <v>45</v>
      </c>
      <c r="B61" s="121"/>
      <c r="C61" s="969">
        <v>41695</v>
      </c>
      <c r="D61" s="121"/>
      <c r="E61" s="121" t="s">
        <v>2</v>
      </c>
      <c r="F61" s="121"/>
      <c r="G61" s="121" t="s">
        <v>432</v>
      </c>
      <c r="H61" s="121"/>
      <c r="I61" s="121"/>
      <c r="J61" s="121"/>
      <c r="K61" s="121"/>
      <c r="L61" s="121"/>
      <c r="M61" s="121"/>
      <c r="N61" s="121"/>
    </row>
    <row r="62" spans="1:19" x14ac:dyDescent="0.25">
      <c r="A62" s="121" t="s">
        <v>203</v>
      </c>
      <c r="B62" s="121"/>
      <c r="C62" s="121" t="s">
        <v>430</v>
      </c>
      <c r="D62" s="121"/>
      <c r="E62" s="121" t="s">
        <v>4</v>
      </c>
      <c r="F62" s="121"/>
      <c r="G62" s="121" t="s">
        <v>553</v>
      </c>
      <c r="H62" s="121"/>
      <c r="I62" s="121"/>
      <c r="J62" s="121"/>
      <c r="K62" s="121"/>
      <c r="L62" s="121"/>
      <c r="M62" s="121"/>
      <c r="N62" s="121"/>
    </row>
    <row r="63" spans="1:19" x14ac:dyDescent="0.25">
      <c r="A63" s="121" t="s">
        <v>5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</sheetData>
  <mergeCells count="30">
    <mergeCell ref="D53:G53"/>
    <mergeCell ref="J53:M53"/>
    <mergeCell ref="J50:M50"/>
    <mergeCell ref="J51:M51"/>
    <mergeCell ref="D52:G52"/>
    <mergeCell ref="J52:M52"/>
    <mergeCell ref="D48:G51"/>
    <mergeCell ref="J49:M49"/>
    <mergeCell ref="J48:M48"/>
    <mergeCell ref="A1:B1"/>
    <mergeCell ref="A2:B2"/>
    <mergeCell ref="A7:A9"/>
    <mergeCell ref="B7:B9"/>
    <mergeCell ref="A10:M10"/>
    <mergeCell ref="L8:M8"/>
    <mergeCell ref="D7:D8"/>
    <mergeCell ref="C7:C8"/>
    <mergeCell ref="E7:E8"/>
    <mergeCell ref="F7:M7"/>
    <mergeCell ref="F8:G8"/>
    <mergeCell ref="H8:I8"/>
    <mergeCell ref="J8:K8"/>
    <mergeCell ref="H46:M46"/>
    <mergeCell ref="A27:M27"/>
    <mergeCell ref="A45:A47"/>
    <mergeCell ref="B45:B47"/>
    <mergeCell ref="J47:M47"/>
    <mergeCell ref="D47:G47"/>
    <mergeCell ref="C45:M45"/>
    <mergeCell ref="C46:G46"/>
  </mergeCells>
  <phoneticPr fontId="7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D35" sqref="D35"/>
    </sheetView>
  </sheetViews>
  <sheetFormatPr defaultRowHeight="15" x14ac:dyDescent="0.2"/>
  <cols>
    <col min="1" max="1" width="22" style="121" customWidth="1"/>
    <col min="2" max="5" width="27.7109375" style="121" customWidth="1"/>
    <col min="6" max="6" width="57" style="121" customWidth="1"/>
    <col min="7" max="16384" width="9.140625" style="121"/>
  </cols>
  <sheetData>
    <row r="1" spans="1:6" x14ac:dyDescent="0.25">
      <c r="A1" s="115" t="s">
        <v>267</v>
      </c>
      <c r="B1" s="115"/>
      <c r="F1" s="118" t="s">
        <v>729</v>
      </c>
    </row>
    <row r="2" spans="1:6" x14ac:dyDescent="0.25">
      <c r="A2" s="97" t="s">
        <v>164</v>
      </c>
      <c r="B2" s="97" t="s">
        <v>351</v>
      </c>
      <c r="F2" s="98" t="s">
        <v>293</v>
      </c>
    </row>
    <row r="3" spans="1:6" x14ac:dyDescent="0.2">
      <c r="A3" s="488"/>
      <c r="B3" s="488"/>
    </row>
    <row r="5" spans="1:6" ht="15.75" x14ac:dyDescent="0.2">
      <c r="A5" s="1359" t="s">
        <v>312</v>
      </c>
      <c r="B5" s="1359"/>
      <c r="C5" s="1359"/>
      <c r="D5" s="1359"/>
      <c r="E5" s="1359"/>
      <c r="F5" s="1359"/>
    </row>
    <row r="6" spans="1:6" ht="15.75" thickBot="1" x14ac:dyDescent="0.25"/>
    <row r="7" spans="1:6" ht="24" customHeight="1" thickBot="1" x14ac:dyDescent="0.25">
      <c r="A7" s="489" t="s">
        <v>268</v>
      </c>
      <c r="B7" s="490" t="s">
        <v>269</v>
      </c>
      <c r="C7" s="491" t="s">
        <v>270</v>
      </c>
      <c r="D7" s="491" t="s">
        <v>271</v>
      </c>
      <c r="E7" s="491" t="s">
        <v>272</v>
      </c>
      <c r="F7" s="492" t="s">
        <v>273</v>
      </c>
    </row>
    <row r="8" spans="1:6" ht="45" x14ac:dyDescent="0.2">
      <c r="A8" s="493">
        <v>4086</v>
      </c>
      <c r="B8" s="494" t="s">
        <v>756</v>
      </c>
      <c r="C8" s="495" t="s">
        <v>757</v>
      </c>
      <c r="D8" s="495" t="s">
        <v>760</v>
      </c>
      <c r="E8" s="496" t="s">
        <v>758</v>
      </c>
      <c r="F8" s="497" t="s">
        <v>759</v>
      </c>
    </row>
    <row r="9" spans="1:6" x14ac:dyDescent="0.2">
      <c r="A9" s="498"/>
      <c r="B9" s="977"/>
      <c r="C9" s="978"/>
      <c r="D9" s="978"/>
      <c r="E9" s="500"/>
      <c r="F9" s="501"/>
    </row>
    <row r="10" spans="1:6" x14ac:dyDescent="0.2">
      <c r="A10" s="498"/>
      <c r="B10" s="499"/>
      <c r="C10" s="500"/>
      <c r="D10" s="500"/>
      <c r="E10" s="500"/>
      <c r="F10" s="501"/>
    </row>
    <row r="11" spans="1:6" x14ac:dyDescent="0.2">
      <c r="A11" s="498"/>
      <c r="B11" s="499"/>
      <c r="C11" s="500"/>
      <c r="D11" s="500"/>
      <c r="E11" s="500"/>
      <c r="F11" s="501"/>
    </row>
    <row r="12" spans="1:6" x14ac:dyDescent="0.2">
      <c r="A12" s="498"/>
      <c r="B12" s="499"/>
      <c r="C12" s="500"/>
      <c r="D12" s="500"/>
      <c r="E12" s="500"/>
      <c r="F12" s="501"/>
    </row>
    <row r="13" spans="1:6" x14ac:dyDescent="0.2">
      <c r="A13" s="498"/>
      <c r="B13" s="499"/>
      <c r="C13" s="500"/>
      <c r="D13" s="500"/>
      <c r="E13" s="500"/>
      <c r="F13" s="501"/>
    </row>
    <row r="14" spans="1:6" x14ac:dyDescent="0.2">
      <c r="A14" s="498"/>
      <c r="B14" s="499"/>
      <c r="C14" s="500"/>
      <c r="D14" s="500"/>
      <c r="E14" s="500"/>
      <c r="F14" s="501"/>
    </row>
    <row r="15" spans="1:6" x14ac:dyDescent="0.2">
      <c r="A15" s="498"/>
      <c r="B15" s="499"/>
      <c r="C15" s="500"/>
      <c r="D15" s="500"/>
      <c r="E15" s="500"/>
      <c r="F15" s="501"/>
    </row>
    <row r="16" spans="1:6" x14ac:dyDescent="0.2">
      <c r="A16" s="498"/>
      <c r="B16" s="499"/>
      <c r="C16" s="500"/>
      <c r="D16" s="500"/>
      <c r="E16" s="500"/>
      <c r="F16" s="501"/>
    </row>
    <row r="17" spans="1:6" x14ac:dyDescent="0.2">
      <c r="A17" s="498"/>
      <c r="B17" s="499"/>
      <c r="C17" s="500"/>
      <c r="D17" s="500"/>
      <c r="E17" s="500"/>
      <c r="F17" s="501"/>
    </row>
    <row r="18" spans="1:6" x14ac:dyDescent="0.2">
      <c r="A18" s="498"/>
      <c r="B18" s="499"/>
      <c r="C18" s="500"/>
      <c r="D18" s="500"/>
      <c r="E18" s="500"/>
      <c r="F18" s="501"/>
    </row>
    <row r="19" spans="1:6" x14ac:dyDescent="0.2">
      <c r="A19" s="498"/>
      <c r="B19" s="499"/>
      <c r="C19" s="500"/>
      <c r="D19" s="500"/>
      <c r="E19" s="500"/>
      <c r="F19" s="501"/>
    </row>
    <row r="20" spans="1:6" x14ac:dyDescent="0.2">
      <c r="A20" s="498"/>
      <c r="B20" s="499"/>
      <c r="C20" s="500"/>
      <c r="D20" s="500"/>
      <c r="E20" s="500"/>
      <c r="F20" s="501"/>
    </row>
    <row r="21" spans="1:6" x14ac:dyDescent="0.2">
      <c r="A21" s="498"/>
      <c r="B21" s="499"/>
      <c r="C21" s="500"/>
      <c r="D21" s="500"/>
      <c r="E21" s="500"/>
      <c r="F21" s="501"/>
    </row>
    <row r="22" spans="1:6" x14ac:dyDescent="0.2">
      <c r="A22" s="498"/>
      <c r="B22" s="499"/>
      <c r="C22" s="500"/>
      <c r="D22" s="500"/>
      <c r="E22" s="500"/>
      <c r="F22" s="501"/>
    </row>
    <row r="23" spans="1:6" x14ac:dyDescent="0.2">
      <c r="A23" s="498"/>
      <c r="B23" s="499"/>
      <c r="C23" s="500"/>
      <c r="D23" s="500"/>
      <c r="E23" s="500"/>
      <c r="F23" s="501"/>
    </row>
    <row r="24" spans="1:6" x14ac:dyDescent="0.2">
      <c r="A24" s="498"/>
      <c r="B24" s="499"/>
      <c r="C24" s="500"/>
      <c r="D24" s="500"/>
      <c r="E24" s="500"/>
      <c r="F24" s="501"/>
    </row>
    <row r="25" spans="1:6" x14ac:dyDescent="0.2">
      <c r="A25" s="498"/>
      <c r="B25" s="499"/>
      <c r="C25" s="500"/>
      <c r="D25" s="500"/>
      <c r="E25" s="500"/>
      <c r="F25" s="501"/>
    </row>
    <row r="26" spans="1:6" x14ac:dyDescent="0.2">
      <c r="A26" s="498"/>
      <c r="B26" s="499"/>
      <c r="C26" s="500"/>
      <c r="D26" s="500"/>
      <c r="E26" s="500"/>
      <c r="F26" s="501"/>
    </row>
    <row r="27" spans="1:6" x14ac:dyDescent="0.2">
      <c r="A27" s="498"/>
      <c r="B27" s="499"/>
      <c r="C27" s="500"/>
      <c r="D27" s="500"/>
      <c r="E27" s="500"/>
      <c r="F27" s="501"/>
    </row>
    <row r="28" spans="1:6" x14ac:dyDescent="0.2">
      <c r="A28" s="498"/>
      <c r="B28" s="499"/>
      <c r="C28" s="500"/>
      <c r="D28" s="500"/>
      <c r="E28" s="500"/>
      <c r="F28" s="501"/>
    </row>
    <row r="29" spans="1:6" x14ac:dyDescent="0.2">
      <c r="A29" s="498"/>
      <c r="B29" s="499"/>
      <c r="C29" s="500"/>
      <c r="D29" s="500"/>
      <c r="E29" s="500"/>
      <c r="F29" s="501"/>
    </row>
    <row r="30" spans="1:6" ht="15.75" thickBot="1" x14ac:dyDescent="0.25">
      <c r="A30" s="502"/>
      <c r="B30" s="503"/>
      <c r="C30" s="504"/>
      <c r="D30" s="504"/>
      <c r="E30" s="504"/>
      <c r="F30" s="505"/>
    </row>
    <row r="31" spans="1:6" x14ac:dyDescent="0.2">
      <c r="A31" s="506" t="s">
        <v>274</v>
      </c>
      <c r="B31" s="506"/>
    </row>
    <row r="33" spans="1:4" x14ac:dyDescent="0.2">
      <c r="A33" s="121" t="s">
        <v>45</v>
      </c>
      <c r="B33" s="969">
        <v>41695</v>
      </c>
      <c r="C33" s="121" t="s">
        <v>2</v>
      </c>
      <c r="D33" s="121" t="s">
        <v>432</v>
      </c>
    </row>
    <row r="34" spans="1:4" x14ac:dyDescent="0.2">
      <c r="A34" s="121" t="s">
        <v>203</v>
      </c>
      <c r="B34" s="121" t="s">
        <v>430</v>
      </c>
      <c r="C34" s="121" t="s">
        <v>4</v>
      </c>
      <c r="D34" s="121" t="s">
        <v>553</v>
      </c>
    </row>
    <row r="35" spans="1:4" x14ac:dyDescent="0.2">
      <c r="A35" s="121" t="s">
        <v>5</v>
      </c>
    </row>
    <row r="38" spans="1:4" x14ac:dyDescent="0.2">
      <c r="A38" s="197"/>
      <c r="B38" s="197"/>
    </row>
  </sheetData>
  <mergeCells count="1">
    <mergeCell ref="A5:F5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25" workbookViewId="0">
      <selection activeCell="D56" sqref="D56"/>
    </sheetView>
  </sheetViews>
  <sheetFormatPr defaultRowHeight="15" x14ac:dyDescent="0.25"/>
  <cols>
    <col min="1" max="3" width="13.42578125" style="96" customWidth="1"/>
    <col min="4" max="4" width="31.85546875" style="96" customWidth="1"/>
    <col min="5" max="5" width="13.42578125" style="96" customWidth="1"/>
    <col min="6" max="6" width="31.85546875" style="96" customWidth="1"/>
    <col min="7" max="7" width="13.42578125" style="96" customWidth="1"/>
    <col min="8" max="8" width="31.85546875" style="96" customWidth="1"/>
    <col min="9" max="16384" width="9.140625" style="96"/>
  </cols>
  <sheetData>
    <row r="1" spans="1:8" x14ac:dyDescent="0.25">
      <c r="A1" s="1328" t="s">
        <v>261</v>
      </c>
      <c r="B1" s="1362"/>
      <c r="C1" s="166"/>
      <c r="D1" s="166"/>
      <c r="E1" s="166"/>
      <c r="F1" s="118"/>
      <c r="G1" s="166"/>
      <c r="H1" s="118" t="s">
        <v>729</v>
      </c>
    </row>
    <row r="2" spans="1:8" x14ac:dyDescent="0.25">
      <c r="A2" s="1328" t="s">
        <v>21</v>
      </c>
      <c r="B2" s="1328"/>
      <c r="C2" s="530" t="s">
        <v>351</v>
      </c>
      <c r="D2" s="166"/>
      <c r="E2" s="166"/>
      <c r="F2" s="118"/>
      <c r="G2" s="166"/>
      <c r="H2" s="119" t="s">
        <v>230</v>
      </c>
    </row>
    <row r="3" spans="1:8" x14ac:dyDescent="0.25">
      <c r="A3" s="168"/>
      <c r="B3" s="168"/>
      <c r="C3" s="166"/>
      <c r="D3" s="166"/>
      <c r="E3" s="166"/>
      <c r="F3" s="118"/>
      <c r="G3" s="166"/>
      <c r="H3" s="120"/>
    </row>
    <row r="4" spans="1:8" ht="20.25" customHeight="1" x14ac:dyDescent="0.25">
      <c r="A4" s="121"/>
      <c r="B4" s="121"/>
      <c r="C4" s="121"/>
      <c r="D4" s="121"/>
      <c r="E4" s="121"/>
      <c r="F4" s="169"/>
      <c r="G4" s="121"/>
      <c r="H4" s="169"/>
    </row>
    <row r="5" spans="1:8" ht="15.75" x14ac:dyDescent="0.25">
      <c r="A5" s="213" t="s">
        <v>313</v>
      </c>
      <c r="B5" s="121"/>
      <c r="C5" s="121"/>
      <c r="D5" s="121"/>
      <c r="E5" s="121"/>
      <c r="F5" s="118"/>
      <c r="G5" s="121"/>
      <c r="H5" s="118"/>
    </row>
    <row r="6" spans="1:8" ht="15.75" thickBot="1" x14ac:dyDescent="0.3">
      <c r="A6" s="167"/>
      <c r="B6" s="121"/>
      <c r="C6" s="121"/>
      <c r="D6" s="121"/>
      <c r="E6" s="121"/>
      <c r="F6" s="169"/>
      <c r="G6" s="121"/>
      <c r="H6" s="169" t="s">
        <v>0</v>
      </c>
    </row>
    <row r="7" spans="1:8" ht="12.75" customHeight="1" thickTop="1" x14ac:dyDescent="0.25">
      <c r="A7" s="1314" t="s">
        <v>8</v>
      </c>
      <c r="B7" s="1317" t="s">
        <v>306</v>
      </c>
      <c r="C7" s="1360" t="s">
        <v>6</v>
      </c>
      <c r="D7" s="1360"/>
      <c r="E7" s="1360"/>
      <c r="F7" s="1360"/>
      <c r="G7" s="1360"/>
      <c r="H7" s="1361"/>
    </row>
    <row r="8" spans="1:8" ht="26.25" customHeight="1" x14ac:dyDescent="0.25">
      <c r="A8" s="1315"/>
      <c r="B8" s="1318"/>
      <c r="C8" s="1308" t="s">
        <v>19</v>
      </c>
      <c r="D8" s="1327"/>
      <c r="E8" s="1308" t="s">
        <v>20</v>
      </c>
      <c r="F8" s="1327"/>
      <c r="G8" s="1309" t="s">
        <v>86</v>
      </c>
      <c r="H8" s="1310"/>
    </row>
    <row r="9" spans="1:8" ht="15.75" thickBot="1" x14ac:dyDescent="0.3">
      <c r="A9" s="1316"/>
      <c r="B9" s="1319"/>
      <c r="C9" s="172" t="s">
        <v>14</v>
      </c>
      <c r="D9" s="171" t="s">
        <v>37</v>
      </c>
      <c r="E9" s="171" t="s">
        <v>14</v>
      </c>
      <c r="F9" s="171" t="s">
        <v>15</v>
      </c>
      <c r="G9" s="170" t="s">
        <v>14</v>
      </c>
      <c r="H9" s="173" t="s">
        <v>15</v>
      </c>
    </row>
    <row r="10" spans="1:8" ht="14.25" customHeight="1" x14ac:dyDescent="0.25">
      <c r="A10" s="1311" t="s">
        <v>213</v>
      </c>
      <c r="B10" s="1312"/>
      <c r="C10" s="1312"/>
      <c r="D10" s="1312"/>
      <c r="E10" s="1312"/>
      <c r="F10" s="1312"/>
      <c r="G10" s="1312"/>
      <c r="H10" s="1313"/>
    </row>
    <row r="11" spans="1:8" ht="14.25" customHeight="1" x14ac:dyDescent="0.25">
      <c r="A11" s="174" t="s">
        <v>779</v>
      </c>
      <c r="B11" s="175">
        <v>2097943.83</v>
      </c>
      <c r="C11" s="215">
        <v>2063654.83</v>
      </c>
      <c r="D11" s="175" t="s">
        <v>790</v>
      </c>
      <c r="E11" s="216">
        <v>34289</v>
      </c>
      <c r="F11" s="1007" t="s">
        <v>780</v>
      </c>
      <c r="G11" s="187"/>
      <c r="H11" s="217"/>
    </row>
    <row r="12" spans="1:8" ht="14.25" customHeight="1" x14ac:dyDescent="0.25">
      <c r="A12" s="174" t="s">
        <v>781</v>
      </c>
      <c r="B12" s="175">
        <v>309460.5</v>
      </c>
      <c r="C12" s="215">
        <v>309460.5</v>
      </c>
      <c r="D12" s="175" t="s">
        <v>791</v>
      </c>
      <c r="E12" s="175"/>
      <c r="F12" s="177"/>
      <c r="G12" s="176"/>
      <c r="H12" s="218"/>
    </row>
    <row r="13" spans="1:8" ht="14.25" customHeight="1" x14ac:dyDescent="0.25">
      <c r="A13" s="174" t="s">
        <v>782</v>
      </c>
      <c r="B13" s="175">
        <v>2064879</v>
      </c>
      <c r="C13" s="215">
        <v>2064879</v>
      </c>
      <c r="D13" s="175" t="s">
        <v>792</v>
      </c>
      <c r="E13" s="175"/>
      <c r="F13" s="177"/>
      <c r="G13" s="176"/>
      <c r="H13" s="218"/>
    </row>
    <row r="14" spans="1:8" ht="14.25" customHeight="1" x14ac:dyDescent="0.25">
      <c r="A14" s="174" t="s">
        <v>783</v>
      </c>
      <c r="B14" s="175">
        <v>1195189</v>
      </c>
      <c r="C14" s="215">
        <v>1195189</v>
      </c>
      <c r="D14" s="175" t="s">
        <v>793</v>
      </c>
      <c r="E14" s="175"/>
      <c r="F14" s="219"/>
      <c r="G14" s="176"/>
      <c r="H14" s="217"/>
    </row>
    <row r="15" spans="1:8" ht="14.25" customHeight="1" x14ac:dyDescent="0.25">
      <c r="A15" s="174" t="s">
        <v>784</v>
      </c>
      <c r="B15" s="175">
        <v>48500</v>
      </c>
      <c r="C15" s="215">
        <v>48500</v>
      </c>
      <c r="D15" s="175" t="s">
        <v>794</v>
      </c>
      <c r="E15" s="175"/>
      <c r="F15" s="177"/>
      <c r="G15" s="176"/>
      <c r="H15" s="218"/>
    </row>
    <row r="16" spans="1:8" ht="14.25" customHeight="1" x14ac:dyDescent="0.25">
      <c r="A16" s="174" t="s">
        <v>785</v>
      </c>
      <c r="B16" s="175">
        <v>294860</v>
      </c>
      <c r="C16" s="215">
        <v>294860</v>
      </c>
      <c r="D16" s="175" t="s">
        <v>795</v>
      </c>
      <c r="E16" s="175"/>
      <c r="F16" s="177"/>
      <c r="G16" s="176"/>
      <c r="H16" s="218"/>
    </row>
    <row r="17" spans="1:8" ht="14.25" customHeight="1" x14ac:dyDescent="0.25">
      <c r="A17" s="174" t="s">
        <v>786</v>
      </c>
      <c r="B17" s="175">
        <v>117126.49</v>
      </c>
      <c r="C17" s="215">
        <v>117126.49</v>
      </c>
      <c r="D17" s="175" t="s">
        <v>796</v>
      </c>
      <c r="E17" s="175"/>
      <c r="F17" s="177"/>
      <c r="G17" s="176"/>
      <c r="H17" s="218"/>
    </row>
    <row r="18" spans="1:8" ht="14.25" customHeight="1" x14ac:dyDescent="0.25">
      <c r="A18" s="174" t="s">
        <v>787</v>
      </c>
      <c r="B18" s="175">
        <v>2418</v>
      </c>
      <c r="C18" s="215">
        <v>2418</v>
      </c>
      <c r="D18" s="175" t="s">
        <v>797</v>
      </c>
      <c r="E18" s="175"/>
      <c r="F18" s="177"/>
      <c r="G18" s="176"/>
      <c r="H18" s="218"/>
    </row>
    <row r="19" spans="1:8" ht="14.25" customHeight="1" x14ac:dyDescent="0.25">
      <c r="A19" s="174" t="s">
        <v>788</v>
      </c>
      <c r="B19" s="175">
        <v>327</v>
      </c>
      <c r="C19" s="215">
        <v>327</v>
      </c>
      <c r="D19" s="175" t="s">
        <v>798</v>
      </c>
      <c r="E19" s="175"/>
      <c r="F19" s="177"/>
      <c r="G19" s="176"/>
      <c r="H19" s="218"/>
    </row>
    <row r="20" spans="1:8" ht="14.25" customHeight="1" x14ac:dyDescent="0.25">
      <c r="A20" s="174" t="s">
        <v>789</v>
      </c>
      <c r="B20" s="175">
        <v>18889</v>
      </c>
      <c r="C20" s="215">
        <v>18889</v>
      </c>
      <c r="D20" s="175" t="s">
        <v>799</v>
      </c>
      <c r="E20" s="175"/>
      <c r="F20" s="177"/>
      <c r="G20" s="176"/>
      <c r="H20" s="218"/>
    </row>
    <row r="21" spans="1:8" ht="14.25" customHeight="1" x14ac:dyDescent="0.25">
      <c r="A21" s="174" t="s">
        <v>800</v>
      </c>
      <c r="B21" s="175">
        <v>665127.12</v>
      </c>
      <c r="C21" s="215">
        <v>665127.12</v>
      </c>
      <c r="D21" s="175" t="s">
        <v>801</v>
      </c>
      <c r="E21" s="175"/>
      <c r="F21" s="177"/>
      <c r="G21" s="176"/>
      <c r="H21" s="218"/>
    </row>
    <row r="22" spans="1:8" ht="14.25" customHeight="1" x14ac:dyDescent="0.25">
      <c r="A22" s="174" t="s">
        <v>802</v>
      </c>
      <c r="B22" s="175">
        <v>353836.41</v>
      </c>
      <c r="C22" s="215">
        <v>353836.41</v>
      </c>
      <c r="D22" s="175" t="s">
        <v>803</v>
      </c>
      <c r="E22" s="175"/>
      <c r="F22" s="177"/>
      <c r="G22" s="176"/>
      <c r="H22" s="218"/>
    </row>
    <row r="23" spans="1:8" ht="14.25" customHeight="1" x14ac:dyDescent="0.25">
      <c r="A23" s="174"/>
      <c r="B23" s="175"/>
      <c r="C23" s="215"/>
      <c r="D23" s="175"/>
      <c r="E23" s="175"/>
      <c r="F23" s="177"/>
      <c r="G23" s="176"/>
      <c r="H23" s="218"/>
    </row>
    <row r="24" spans="1:8" ht="14.25" customHeight="1" x14ac:dyDescent="0.25">
      <c r="A24" s="174"/>
      <c r="B24" s="175"/>
      <c r="C24" s="215"/>
      <c r="D24" s="175"/>
      <c r="E24" s="175"/>
      <c r="F24" s="177"/>
      <c r="G24" s="176"/>
      <c r="H24" s="218"/>
    </row>
    <row r="25" spans="1:8" ht="14.25" customHeight="1" x14ac:dyDescent="0.25">
      <c r="A25" s="174"/>
      <c r="B25" s="175"/>
      <c r="C25" s="215"/>
      <c r="D25" s="175"/>
      <c r="E25" s="175"/>
      <c r="F25" s="177"/>
      <c r="G25" s="176"/>
      <c r="H25" s="218"/>
    </row>
    <row r="26" spans="1:8" ht="14.25" customHeight="1" x14ac:dyDescent="0.25">
      <c r="A26" s="174"/>
      <c r="B26" s="175"/>
      <c r="C26" s="215"/>
      <c r="D26" s="175"/>
      <c r="E26" s="175"/>
      <c r="F26" s="177"/>
      <c r="G26" s="176"/>
      <c r="H26" s="218"/>
    </row>
    <row r="27" spans="1:8" ht="14.25" customHeight="1" x14ac:dyDescent="0.25">
      <c r="A27" s="174"/>
      <c r="B27" s="175"/>
      <c r="C27" s="215"/>
      <c r="D27" s="175"/>
      <c r="E27" s="175"/>
      <c r="F27" s="177"/>
      <c r="G27" s="176"/>
      <c r="H27" s="218"/>
    </row>
    <row r="28" spans="1:8" ht="14.25" customHeight="1" x14ac:dyDescent="0.25">
      <c r="A28" s="174"/>
      <c r="B28" s="175"/>
      <c r="C28" s="215"/>
      <c r="D28" s="175"/>
      <c r="E28" s="175"/>
      <c r="F28" s="177"/>
      <c r="G28" s="176"/>
      <c r="H28" s="218"/>
    </row>
    <row r="29" spans="1:8" ht="14.25" customHeight="1" x14ac:dyDescent="0.25">
      <c r="A29" s="174"/>
      <c r="B29" s="175"/>
      <c r="C29" s="215"/>
      <c r="D29" s="175"/>
      <c r="E29" s="175"/>
      <c r="F29" s="177"/>
      <c r="G29" s="176"/>
      <c r="H29" s="218"/>
    </row>
    <row r="30" spans="1:8" ht="14.25" customHeight="1" x14ac:dyDescent="0.25">
      <c r="A30" s="174"/>
      <c r="B30" s="175"/>
      <c r="C30" s="215"/>
      <c r="D30" s="175"/>
      <c r="E30" s="175"/>
      <c r="F30" s="177"/>
      <c r="G30" s="176"/>
      <c r="H30" s="218"/>
    </row>
    <row r="31" spans="1:8" x14ac:dyDescent="0.25">
      <c r="A31" s="174"/>
      <c r="B31" s="175"/>
      <c r="C31" s="215"/>
      <c r="D31" s="175"/>
      <c r="E31" s="175"/>
      <c r="F31" s="177"/>
      <c r="G31" s="176"/>
      <c r="H31" s="218"/>
    </row>
    <row r="32" spans="1:8" ht="15.75" thickBot="1" x14ac:dyDescent="0.3">
      <c r="A32" s="181" t="s">
        <v>214</v>
      </c>
      <c r="B32" s="182">
        <f>SUM(B11:B31)</f>
        <v>7168556.3500000006</v>
      </c>
      <c r="C32" s="220">
        <f>SUM(C11:C31)</f>
        <v>7134267.3500000006</v>
      </c>
      <c r="D32" s="221" t="s">
        <v>59</v>
      </c>
      <c r="E32" s="182">
        <f>SUM(E11:E31)</f>
        <v>34289</v>
      </c>
      <c r="F32" s="184" t="s">
        <v>59</v>
      </c>
      <c r="G32" s="183">
        <f>SUM(G11:G31)</f>
        <v>0</v>
      </c>
      <c r="H32" s="222" t="s">
        <v>59</v>
      </c>
    </row>
    <row r="33" spans="1:8" x14ac:dyDescent="0.25">
      <c r="A33" s="1311" t="s">
        <v>215</v>
      </c>
      <c r="B33" s="1312"/>
      <c r="C33" s="1312"/>
      <c r="D33" s="1312"/>
      <c r="E33" s="1312"/>
      <c r="F33" s="1312"/>
      <c r="G33" s="1312"/>
      <c r="H33" s="1313"/>
    </row>
    <row r="34" spans="1:8" ht="30" x14ac:dyDescent="0.25">
      <c r="A34" s="174" t="s">
        <v>804</v>
      </c>
      <c r="B34" s="175">
        <v>4830221.84</v>
      </c>
      <c r="C34" s="215">
        <v>4830221.84</v>
      </c>
      <c r="D34" s="179" t="s">
        <v>835</v>
      </c>
      <c r="E34" s="223"/>
      <c r="F34" s="224"/>
      <c r="G34" s="187" t="s">
        <v>59</v>
      </c>
      <c r="H34" s="218"/>
    </row>
    <row r="35" spans="1:8" x14ac:dyDescent="0.25">
      <c r="A35" s="174"/>
      <c r="B35" s="175"/>
      <c r="C35" s="215"/>
      <c r="D35" s="175"/>
      <c r="E35" s="175"/>
      <c r="F35" s="177"/>
      <c r="G35" s="187" t="s">
        <v>59</v>
      </c>
      <c r="H35" s="218"/>
    </row>
    <row r="36" spans="1:8" x14ac:dyDescent="0.25">
      <c r="A36" s="174"/>
      <c r="B36" s="175"/>
      <c r="C36" s="215"/>
      <c r="D36" s="175"/>
      <c r="E36" s="175"/>
      <c r="F36" s="177"/>
      <c r="G36" s="187" t="s">
        <v>59</v>
      </c>
      <c r="H36" s="218"/>
    </row>
    <row r="37" spans="1:8" x14ac:dyDescent="0.25">
      <c r="A37" s="174"/>
      <c r="B37" s="175"/>
      <c r="C37" s="215"/>
      <c r="D37" s="175"/>
      <c r="E37" s="175"/>
      <c r="F37" s="177"/>
      <c r="G37" s="187" t="s">
        <v>59</v>
      </c>
      <c r="H37" s="218"/>
    </row>
    <row r="38" spans="1:8" x14ac:dyDescent="0.25">
      <c r="A38" s="174"/>
      <c r="B38" s="175"/>
      <c r="C38" s="215"/>
      <c r="D38" s="175"/>
      <c r="E38" s="175"/>
      <c r="F38" s="177"/>
      <c r="G38" s="187" t="s">
        <v>59</v>
      </c>
      <c r="H38" s="218"/>
    </row>
    <row r="39" spans="1:8" x14ac:dyDescent="0.25">
      <c r="A39" s="174"/>
      <c r="B39" s="175"/>
      <c r="C39" s="215"/>
      <c r="D39" s="175"/>
      <c r="E39" s="175"/>
      <c r="F39" s="177"/>
      <c r="G39" s="187" t="s">
        <v>59</v>
      </c>
      <c r="H39" s="218"/>
    </row>
    <row r="40" spans="1:8" ht="15.75" thickBot="1" x14ac:dyDescent="0.3">
      <c r="A40" s="181" t="s">
        <v>216</v>
      </c>
      <c r="B40" s="182">
        <f>SUM(B34:B39)</f>
        <v>4830221.84</v>
      </c>
      <c r="C40" s="220">
        <f>SUM(C34:C39)</f>
        <v>4830221.84</v>
      </c>
      <c r="D40" s="221" t="s">
        <v>59</v>
      </c>
      <c r="E40" s="182">
        <f>SUM(E34:E39)</f>
        <v>0</v>
      </c>
      <c r="F40" s="184" t="s">
        <v>59</v>
      </c>
      <c r="G40" s="188" t="s">
        <v>59</v>
      </c>
      <c r="H40" s="222" t="s">
        <v>59</v>
      </c>
    </row>
    <row r="41" spans="1:8" ht="15.75" thickBot="1" x14ac:dyDescent="0.3">
      <c r="A41" s="209" t="s">
        <v>7</v>
      </c>
      <c r="B41" s="210">
        <f>B32+B40</f>
        <v>11998778.190000001</v>
      </c>
      <c r="C41" s="210">
        <f>C32+C40</f>
        <v>11964489.190000001</v>
      </c>
      <c r="D41" s="225" t="s">
        <v>59</v>
      </c>
      <c r="E41" s="210">
        <f>E32+E40</f>
        <v>34289</v>
      </c>
      <c r="F41" s="226" t="s">
        <v>59</v>
      </c>
      <c r="G41" s="211">
        <f>G32</f>
        <v>0</v>
      </c>
      <c r="H41" s="227" t="s">
        <v>59</v>
      </c>
    </row>
    <row r="42" spans="1:8" ht="15.75" thickTop="1" x14ac:dyDescent="0.25">
      <c r="A42" s="121"/>
      <c r="B42" s="121"/>
      <c r="C42" s="121"/>
      <c r="D42" s="121"/>
      <c r="E42" s="121"/>
      <c r="F42" s="121"/>
      <c r="G42" s="121"/>
      <c r="H42" s="121"/>
    </row>
    <row r="43" spans="1:8" x14ac:dyDescent="0.25">
      <c r="A43" s="121" t="s">
        <v>17</v>
      </c>
      <c r="B43" s="121"/>
      <c r="C43" s="121"/>
      <c r="D43" s="121"/>
      <c r="E43" s="121"/>
      <c r="F43" s="121"/>
      <c r="G43" s="121"/>
      <c r="H43" s="121"/>
    </row>
    <row r="44" spans="1:8" x14ac:dyDescent="0.25">
      <c r="A44" s="166" t="s">
        <v>314</v>
      </c>
      <c r="B44" s="121"/>
      <c r="C44" s="121"/>
      <c r="D44" s="121"/>
      <c r="E44" s="121"/>
      <c r="F44" s="121"/>
      <c r="G44" s="121"/>
      <c r="H44" s="121"/>
    </row>
    <row r="45" spans="1:8" x14ac:dyDescent="0.25">
      <c r="A45" s="121"/>
      <c r="B45" s="121"/>
      <c r="C45" s="121"/>
      <c r="D45" s="121"/>
      <c r="E45" s="121"/>
      <c r="F45" s="121"/>
      <c r="G45" s="121"/>
      <c r="H45" s="121"/>
    </row>
    <row r="46" spans="1:8" x14ac:dyDescent="0.25">
      <c r="A46" s="121"/>
      <c r="B46" s="121"/>
      <c r="C46" s="121"/>
      <c r="D46" s="121"/>
      <c r="E46" s="121"/>
      <c r="F46" s="121"/>
      <c r="G46" s="121"/>
      <c r="H46" s="121"/>
    </row>
    <row r="47" spans="1:8" x14ac:dyDescent="0.25">
      <c r="A47" s="121"/>
      <c r="B47" s="121"/>
      <c r="C47" s="121"/>
      <c r="D47" s="121"/>
      <c r="E47" s="121"/>
      <c r="F47" s="121"/>
      <c r="G47" s="121"/>
      <c r="H47" s="121"/>
    </row>
    <row r="48" spans="1:8" x14ac:dyDescent="0.25">
      <c r="A48" s="121" t="s">
        <v>45</v>
      </c>
      <c r="B48" s="969">
        <v>41695</v>
      </c>
      <c r="C48" s="121"/>
      <c r="D48" s="121"/>
      <c r="E48" s="121" t="s">
        <v>2</v>
      </c>
      <c r="F48" s="121" t="s">
        <v>805</v>
      </c>
      <c r="G48" s="121"/>
      <c r="H48" s="121"/>
    </row>
    <row r="49" spans="1:8" x14ac:dyDescent="0.25">
      <c r="A49" s="121" t="s">
        <v>203</v>
      </c>
      <c r="B49" s="121" t="s">
        <v>430</v>
      </c>
      <c r="C49" s="121"/>
      <c r="D49" s="121"/>
      <c r="E49" s="121" t="s">
        <v>4</v>
      </c>
      <c r="F49" s="121"/>
      <c r="G49" s="121"/>
      <c r="H49" s="121"/>
    </row>
  </sheetData>
  <mergeCells count="10">
    <mergeCell ref="A1:B1"/>
    <mergeCell ref="A2:B2"/>
    <mergeCell ref="A7:A9"/>
    <mergeCell ref="B7:B9"/>
    <mergeCell ref="A10:H10"/>
    <mergeCell ref="A33:H33"/>
    <mergeCell ref="C7:H7"/>
    <mergeCell ref="C8:D8"/>
    <mergeCell ref="E8:F8"/>
    <mergeCell ref="G8:H8"/>
  </mergeCells>
  <phoneticPr fontId="7" type="noConversion"/>
  <pageMargins left="0.7874015748031496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16" workbookViewId="0">
      <selection activeCell="C47" sqref="C47"/>
    </sheetView>
  </sheetViews>
  <sheetFormatPr defaultRowHeight="15" x14ac:dyDescent="0.25"/>
  <cols>
    <col min="1" max="1" width="28.5703125" style="532" customWidth="1"/>
    <col min="2" max="8" width="12.5703125" style="534" customWidth="1"/>
    <col min="9" max="9" width="9.140625" style="535"/>
    <col min="10" max="16384" width="9.140625" style="532"/>
  </cols>
  <sheetData>
    <row r="1" spans="1:9" ht="18" x14ac:dyDescent="0.25">
      <c r="A1" s="1257" t="s">
        <v>349</v>
      </c>
      <c r="B1" s="1257"/>
      <c r="C1" s="1257"/>
      <c r="D1" s="1257"/>
      <c r="E1" s="1257"/>
      <c r="F1" s="1257"/>
      <c r="G1" s="1257"/>
      <c r="H1" s="1257"/>
      <c r="I1" s="1257"/>
    </row>
    <row r="2" spans="1:9" x14ac:dyDescent="0.25">
      <c r="H2" s="970" t="s">
        <v>742</v>
      </c>
    </row>
    <row r="6" spans="1:9" x14ac:dyDescent="0.25">
      <c r="A6" s="533" t="s">
        <v>350</v>
      </c>
    </row>
    <row r="7" spans="1:9" ht="15.75" x14ac:dyDescent="0.25">
      <c r="A7" s="1258" t="s">
        <v>351</v>
      </c>
      <c r="B7" s="1258"/>
      <c r="C7" s="1258"/>
      <c r="D7" s="1258"/>
      <c r="E7" s="1258"/>
      <c r="F7" s="1258"/>
      <c r="G7" s="1258"/>
      <c r="H7" s="1258"/>
      <c r="I7" s="1258"/>
    </row>
    <row r="8" spans="1:9" x14ac:dyDescent="0.25">
      <c r="A8" s="533" t="s">
        <v>352</v>
      </c>
    </row>
    <row r="10" spans="1:9" x14ac:dyDescent="0.25">
      <c r="A10" s="1259" t="s">
        <v>353</v>
      </c>
      <c r="B10" s="1260"/>
      <c r="C10" s="1260"/>
      <c r="D10" s="1260"/>
      <c r="E10" s="1260"/>
      <c r="F10" s="1260"/>
    </row>
    <row r="11" spans="1:9" ht="15.75" thickBot="1" x14ac:dyDescent="0.3">
      <c r="I11" s="534" t="s">
        <v>0</v>
      </c>
    </row>
    <row r="12" spans="1:9" ht="39" thickBot="1" x14ac:dyDescent="0.3">
      <c r="A12" s="536" t="s">
        <v>354</v>
      </c>
      <c r="B12" s="537" t="s">
        <v>355</v>
      </c>
      <c r="C12" s="537" t="s">
        <v>356</v>
      </c>
      <c r="D12" s="537" t="s">
        <v>357</v>
      </c>
      <c r="E12" s="537" t="s">
        <v>358</v>
      </c>
      <c r="F12" s="537" t="s">
        <v>359</v>
      </c>
      <c r="G12" s="537" t="s">
        <v>360</v>
      </c>
      <c r="H12" s="537" t="s">
        <v>361</v>
      </c>
      <c r="I12" s="537" t="s">
        <v>362</v>
      </c>
    </row>
    <row r="13" spans="1:9" x14ac:dyDescent="0.25">
      <c r="A13" s="538" t="s">
        <v>7</v>
      </c>
      <c r="B13" s="539">
        <v>0</v>
      </c>
      <c r="C13" s="539">
        <v>0</v>
      </c>
      <c r="D13" s="539">
        <v>0</v>
      </c>
      <c r="E13" s="539">
        <v>170000</v>
      </c>
      <c r="F13" s="539">
        <v>462190</v>
      </c>
      <c r="G13" s="539">
        <v>632190</v>
      </c>
      <c r="H13" s="539">
        <v>312000</v>
      </c>
      <c r="I13" s="540">
        <v>1.2</v>
      </c>
    </row>
    <row r="14" spans="1:9" x14ac:dyDescent="0.25">
      <c r="A14" s="541" t="s">
        <v>363</v>
      </c>
      <c r="B14" s="542"/>
      <c r="C14" s="542"/>
      <c r="D14" s="542"/>
      <c r="E14" s="542">
        <v>170000</v>
      </c>
      <c r="F14" s="542">
        <v>462190</v>
      </c>
      <c r="G14" s="542">
        <v>632190</v>
      </c>
      <c r="H14" s="542">
        <v>312000</v>
      </c>
      <c r="I14" s="543"/>
    </row>
    <row r="15" spans="1:9" x14ac:dyDescent="0.25">
      <c r="A15" s="544" t="s">
        <v>144</v>
      </c>
      <c r="B15" s="542"/>
      <c r="C15" s="542"/>
      <c r="D15" s="542"/>
      <c r="E15" s="542"/>
      <c r="F15" s="542"/>
      <c r="G15" s="542"/>
      <c r="H15" s="542"/>
      <c r="I15" s="543"/>
    </row>
    <row r="16" spans="1:9" x14ac:dyDescent="0.25">
      <c r="A16" s="541" t="s">
        <v>364</v>
      </c>
      <c r="B16" s="542"/>
      <c r="C16" s="542"/>
      <c r="D16" s="542"/>
      <c r="E16" s="542"/>
      <c r="F16" s="542">
        <v>462190</v>
      </c>
      <c r="G16" s="542">
        <v>462190</v>
      </c>
      <c r="H16" s="542"/>
      <c r="I16" s="543"/>
    </row>
    <row r="17" spans="1:9" ht="15.75" thickBot="1" x14ac:dyDescent="0.3">
      <c r="A17" s="545" t="s">
        <v>365</v>
      </c>
      <c r="B17" s="546"/>
      <c r="C17" s="546"/>
      <c r="D17" s="546"/>
      <c r="E17" s="546"/>
      <c r="F17" s="546"/>
      <c r="G17" s="546">
        <v>0</v>
      </c>
      <c r="H17" s="546">
        <v>312000</v>
      </c>
      <c r="I17" s="547"/>
    </row>
    <row r="20" spans="1:9" x14ac:dyDescent="0.25">
      <c r="A20" s="1259" t="s">
        <v>366</v>
      </c>
      <c r="B20" s="1260"/>
      <c r="C20" s="1260"/>
      <c r="D20" s="1260"/>
      <c r="E20" s="1260"/>
      <c r="F20" s="1260"/>
    </row>
    <row r="21" spans="1:9" ht="15.75" thickBot="1" x14ac:dyDescent="0.3">
      <c r="I21" s="534" t="s">
        <v>0</v>
      </c>
    </row>
    <row r="22" spans="1:9" ht="39" thickBot="1" x14ac:dyDescent="0.3">
      <c r="A22" s="536" t="s">
        <v>354</v>
      </c>
      <c r="B22" s="537" t="s">
        <v>355</v>
      </c>
      <c r="C22" s="537" t="s">
        <v>356</v>
      </c>
      <c r="D22" s="537" t="s">
        <v>357</v>
      </c>
      <c r="E22" s="537" t="s">
        <v>358</v>
      </c>
      <c r="F22" s="537" t="s">
        <v>359</v>
      </c>
      <c r="G22" s="537" t="s">
        <v>360</v>
      </c>
      <c r="H22" s="537" t="s">
        <v>361</v>
      </c>
      <c r="I22" s="537" t="s">
        <v>362</v>
      </c>
    </row>
    <row r="23" spans="1:9" x14ac:dyDescent="0.25">
      <c r="A23" s="538" t="s">
        <v>7</v>
      </c>
      <c r="B23" s="539">
        <v>28356324</v>
      </c>
      <c r="C23" s="539">
        <v>721940</v>
      </c>
      <c r="D23" s="539">
        <v>10662488</v>
      </c>
      <c r="E23" s="539">
        <v>6704000</v>
      </c>
      <c r="F23" s="539">
        <v>2739855.8400000003</v>
      </c>
      <c r="G23" s="539">
        <v>49184607.840000004</v>
      </c>
      <c r="H23" s="539">
        <v>857000</v>
      </c>
      <c r="I23" s="540">
        <v>107</v>
      </c>
    </row>
    <row r="24" spans="1:9" x14ac:dyDescent="0.25">
      <c r="A24" s="541" t="s">
        <v>363</v>
      </c>
      <c r="B24" s="542">
        <v>14312050</v>
      </c>
      <c r="C24" s="542">
        <v>302940</v>
      </c>
      <c r="D24" s="542">
        <v>5334421</v>
      </c>
      <c r="E24" s="542">
        <v>6704000</v>
      </c>
      <c r="F24" s="542">
        <v>2739855.84</v>
      </c>
      <c r="G24" s="542">
        <v>29393266.84</v>
      </c>
      <c r="H24" s="542">
        <v>857000</v>
      </c>
      <c r="I24" s="543"/>
    </row>
    <row r="25" spans="1:9" x14ac:dyDescent="0.25">
      <c r="A25" s="541" t="s">
        <v>367</v>
      </c>
      <c r="B25" s="542">
        <v>8687205</v>
      </c>
      <c r="C25" s="542">
        <v>169000</v>
      </c>
      <c r="D25" s="542">
        <v>3295838</v>
      </c>
      <c r="E25" s="542"/>
      <c r="F25" s="542"/>
      <c r="G25" s="542">
        <v>12152043</v>
      </c>
      <c r="H25" s="542"/>
      <c r="I25" s="543"/>
    </row>
    <row r="26" spans="1:9" x14ac:dyDescent="0.25">
      <c r="A26" s="541" t="s">
        <v>368</v>
      </c>
      <c r="B26" s="542">
        <v>1977816</v>
      </c>
      <c r="C26" s="542"/>
      <c r="D26" s="542">
        <v>729909</v>
      </c>
      <c r="E26" s="542"/>
      <c r="F26" s="542"/>
      <c r="G26" s="542">
        <v>2707725</v>
      </c>
      <c r="H26" s="542"/>
      <c r="I26" s="543"/>
    </row>
    <row r="27" spans="1:9" x14ac:dyDescent="0.25">
      <c r="A27" s="541" t="s">
        <v>369</v>
      </c>
      <c r="B27" s="542">
        <v>3379253</v>
      </c>
      <c r="C27" s="542">
        <v>250000</v>
      </c>
      <c r="D27" s="542">
        <v>1302320</v>
      </c>
      <c r="E27" s="542"/>
      <c r="F27" s="542"/>
      <c r="G27" s="542">
        <v>4931573</v>
      </c>
      <c r="H27" s="542"/>
      <c r="I27" s="543"/>
    </row>
    <row r="28" spans="1:9" x14ac:dyDescent="0.25">
      <c r="A28" s="544" t="s">
        <v>144</v>
      </c>
      <c r="B28" s="542"/>
      <c r="C28" s="542"/>
      <c r="D28" s="542"/>
      <c r="E28" s="542"/>
      <c r="F28" s="542"/>
      <c r="G28" s="542"/>
      <c r="H28" s="542"/>
      <c r="I28" s="543"/>
    </row>
    <row r="29" spans="1:9" x14ac:dyDescent="0.25">
      <c r="A29" s="541" t="s">
        <v>364</v>
      </c>
      <c r="B29" s="542"/>
      <c r="C29" s="542"/>
      <c r="D29" s="542"/>
      <c r="E29" s="542"/>
      <c r="F29" s="542">
        <v>849285</v>
      </c>
      <c r="G29" s="542">
        <v>849285</v>
      </c>
      <c r="H29" s="542"/>
      <c r="I29" s="543"/>
    </row>
    <row r="30" spans="1:9" x14ac:dyDescent="0.25">
      <c r="A30" s="541" t="s">
        <v>370</v>
      </c>
      <c r="B30" s="542"/>
      <c r="C30" s="542"/>
      <c r="D30" s="542"/>
      <c r="E30" s="542"/>
      <c r="F30" s="542">
        <v>93900</v>
      </c>
      <c r="G30" s="542">
        <v>93900</v>
      </c>
      <c r="H30" s="542"/>
      <c r="I30" s="543"/>
    </row>
    <row r="31" spans="1:9" x14ac:dyDescent="0.25">
      <c r="A31" s="541" t="s">
        <v>371</v>
      </c>
      <c r="B31" s="542">
        <v>25800</v>
      </c>
      <c r="C31" s="542"/>
      <c r="D31" s="542">
        <v>10665</v>
      </c>
      <c r="E31" s="542"/>
      <c r="F31" s="542"/>
      <c r="G31" s="542">
        <v>36465</v>
      </c>
      <c r="H31" s="542"/>
      <c r="I31" s="543"/>
    </row>
    <row r="32" spans="1:9" x14ac:dyDescent="0.25">
      <c r="A32" s="541" t="s">
        <v>372</v>
      </c>
      <c r="B32" s="542"/>
      <c r="C32" s="542"/>
      <c r="D32" s="542"/>
      <c r="E32" s="542"/>
      <c r="F32" s="542">
        <v>884844</v>
      </c>
      <c r="G32" s="542">
        <v>884844</v>
      </c>
      <c r="H32" s="542"/>
      <c r="I32" s="543"/>
    </row>
    <row r="33" spans="1:9" x14ac:dyDescent="0.25">
      <c r="A33" s="541" t="s">
        <v>373</v>
      </c>
      <c r="B33" s="542"/>
      <c r="C33" s="542"/>
      <c r="D33" s="542"/>
      <c r="E33" s="542"/>
      <c r="F33" s="542">
        <v>911826.84</v>
      </c>
      <c r="G33" s="542">
        <v>911826.84000000008</v>
      </c>
      <c r="H33" s="542"/>
      <c r="I33" s="543"/>
    </row>
    <row r="34" spans="1:9" x14ac:dyDescent="0.25">
      <c r="A34" s="541" t="s">
        <v>374</v>
      </c>
      <c r="B34" s="542"/>
      <c r="C34" s="542">
        <v>2000</v>
      </c>
      <c r="D34" s="542">
        <v>4000</v>
      </c>
      <c r="E34" s="542"/>
      <c r="F34" s="542"/>
      <c r="G34" s="542">
        <v>6000</v>
      </c>
      <c r="H34" s="542"/>
      <c r="I34" s="543"/>
    </row>
    <row r="35" spans="1:9" x14ac:dyDescent="0.25">
      <c r="A35" s="541" t="s">
        <v>375</v>
      </c>
      <c r="B35" s="542">
        <v>28387</v>
      </c>
      <c r="C35" s="542"/>
      <c r="D35" s="542">
        <v>9935</v>
      </c>
      <c r="E35" s="542"/>
      <c r="F35" s="542"/>
      <c r="G35" s="542">
        <v>38322</v>
      </c>
      <c r="H35" s="542"/>
      <c r="I35" s="543"/>
    </row>
    <row r="36" spans="1:9" x14ac:dyDescent="0.25">
      <c r="A36" s="541" t="s">
        <v>365</v>
      </c>
      <c r="B36" s="542"/>
      <c r="C36" s="542"/>
      <c r="D36" s="542"/>
      <c r="E36" s="542"/>
      <c r="F36" s="542"/>
      <c r="G36" s="542"/>
      <c r="H36" s="542">
        <v>312000</v>
      </c>
      <c r="I36" s="543"/>
    </row>
    <row r="37" spans="1:9" ht="15.75" thickBot="1" x14ac:dyDescent="0.3">
      <c r="A37" s="545" t="s">
        <v>376</v>
      </c>
      <c r="B37" s="546"/>
      <c r="C37" s="546"/>
      <c r="D37" s="546"/>
      <c r="E37" s="546"/>
      <c r="F37" s="546"/>
      <c r="G37" s="546"/>
      <c r="H37" s="546">
        <v>545000</v>
      </c>
      <c r="I37" s="547"/>
    </row>
    <row r="38" spans="1:9" x14ac:dyDescent="0.25">
      <c r="I38" s="548" t="s">
        <v>377</v>
      </c>
    </row>
    <row r="47" spans="1:9" x14ac:dyDescent="0.25">
      <c r="C47" s="1621"/>
    </row>
    <row r="50" spans="1:7" x14ac:dyDescent="0.25">
      <c r="A50" s="549" t="s">
        <v>378</v>
      </c>
      <c r="E50" s="1261" t="s">
        <v>379</v>
      </c>
      <c r="F50" s="1255"/>
      <c r="G50" s="1255"/>
    </row>
    <row r="51" spans="1:7" x14ac:dyDescent="0.25">
      <c r="A51" s="1255" t="s">
        <v>380</v>
      </c>
      <c r="B51" s="1255"/>
      <c r="C51" s="1255"/>
      <c r="E51" s="1256" t="s">
        <v>381</v>
      </c>
      <c r="F51" s="1255"/>
      <c r="G51" s="1255"/>
    </row>
    <row r="52" spans="1:7" x14ac:dyDescent="0.25">
      <c r="A52" s="550" t="s">
        <v>382</v>
      </c>
    </row>
    <row r="55" spans="1:7" x14ac:dyDescent="0.25">
      <c r="A55" s="550" t="s">
        <v>383</v>
      </c>
    </row>
    <row r="56" spans="1:7" x14ac:dyDescent="0.25">
      <c r="A56" s="532" t="s">
        <v>384</v>
      </c>
    </row>
    <row r="60" spans="1:7" x14ac:dyDescent="0.25">
      <c r="A60" s="532" t="s">
        <v>385</v>
      </c>
      <c r="D60" s="534" t="s">
        <v>386</v>
      </c>
      <c r="G60" s="534" t="s">
        <v>387</v>
      </c>
    </row>
  </sheetData>
  <mergeCells count="7">
    <mergeCell ref="A51:C51"/>
    <mergeCell ref="E51:G51"/>
    <mergeCell ref="A1:I1"/>
    <mergeCell ref="A7:I7"/>
    <mergeCell ref="A10:F10"/>
    <mergeCell ref="A20:F20"/>
    <mergeCell ref="E50:G50"/>
  </mergeCells>
  <pageMargins left="0.7" right="0.7" top="0.78740157499999996" bottom="0.78740157499999996" header="0.3" footer="0.3"/>
  <pageSetup paperSize="9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opLeftCell="A14" zoomScaleNormal="100" workbookViewId="0">
      <selection activeCell="D52" sqref="D52"/>
    </sheetView>
  </sheetViews>
  <sheetFormatPr defaultRowHeight="15" x14ac:dyDescent="0.25"/>
  <cols>
    <col min="1" max="1" width="42.5703125" style="96" customWidth="1"/>
    <col min="2" max="5" width="14.140625" style="96" customWidth="1"/>
    <col min="6" max="6" width="12.7109375" style="96" customWidth="1"/>
    <col min="7" max="16384" width="9.140625" style="96"/>
  </cols>
  <sheetData>
    <row r="1" spans="1:6" x14ac:dyDescent="0.25">
      <c r="A1" s="115" t="s">
        <v>261</v>
      </c>
      <c r="B1" s="116"/>
      <c r="E1" s="98" t="s">
        <v>729</v>
      </c>
    </row>
    <row r="2" spans="1:6" x14ac:dyDescent="0.25">
      <c r="A2" s="115" t="s">
        <v>498</v>
      </c>
      <c r="B2" s="115"/>
      <c r="E2" s="98" t="s">
        <v>193</v>
      </c>
    </row>
    <row r="4" spans="1:6" ht="15.75" x14ac:dyDescent="0.25">
      <c r="A4" s="228" t="s">
        <v>74</v>
      </c>
      <c r="B4" s="229"/>
      <c r="C4" s="229"/>
      <c r="D4" s="229"/>
      <c r="E4" s="229"/>
      <c r="F4" s="229"/>
    </row>
    <row r="5" spans="1:6" x14ac:dyDescent="0.25">
      <c r="A5" s="230"/>
      <c r="B5" s="230"/>
      <c r="C5" s="230"/>
      <c r="D5" s="230"/>
      <c r="E5" s="230"/>
      <c r="F5" s="230"/>
    </row>
    <row r="6" spans="1:6" x14ac:dyDescent="0.25">
      <c r="A6" s="231" t="s">
        <v>81</v>
      </c>
      <c r="B6" s="232"/>
      <c r="C6" s="232"/>
      <c r="D6" s="232"/>
      <c r="E6" s="232"/>
      <c r="F6" s="232"/>
    </row>
    <row r="7" spans="1:6" ht="15.75" thickBot="1" x14ac:dyDescent="0.3">
      <c r="A7" s="232"/>
      <c r="B7" s="232"/>
      <c r="C7" s="232"/>
      <c r="D7" s="232"/>
      <c r="E7" s="232"/>
      <c r="F7" s="233"/>
    </row>
    <row r="8" spans="1:6" ht="21.75" customHeight="1" thickBot="1" x14ac:dyDescent="0.3">
      <c r="A8" s="234" t="s">
        <v>71</v>
      </c>
      <c r="B8" s="235" t="s">
        <v>0</v>
      </c>
      <c r="C8" s="236"/>
      <c r="D8" s="236"/>
      <c r="E8" s="236"/>
      <c r="F8" s="236"/>
    </row>
    <row r="9" spans="1:6" ht="12.95" customHeight="1" x14ac:dyDescent="0.25">
      <c r="A9" s="237" t="s">
        <v>46</v>
      </c>
      <c r="B9" s="238">
        <v>-944738.53</v>
      </c>
      <c r="C9" s="239"/>
      <c r="D9" s="239"/>
      <c r="E9" s="239"/>
      <c r="F9" s="229"/>
    </row>
    <row r="10" spans="1:6" ht="12.95" hidden="1" customHeight="1" x14ac:dyDescent="0.25">
      <c r="A10" s="240" t="s">
        <v>73</v>
      </c>
      <c r="B10" s="241"/>
      <c r="C10" s="239"/>
      <c r="D10" s="239"/>
      <c r="E10" s="239"/>
      <c r="F10" s="229"/>
    </row>
    <row r="11" spans="1:6" ht="12.95" customHeight="1" thickBot="1" x14ac:dyDescent="0.3">
      <c r="A11" s="242" t="s">
        <v>47</v>
      </c>
      <c r="B11" s="243">
        <v>1538734.73</v>
      </c>
      <c r="C11" s="244"/>
      <c r="D11" s="244"/>
      <c r="E11" s="244"/>
      <c r="F11" s="232"/>
    </row>
    <row r="12" spans="1:6" ht="12.95" customHeight="1" thickBot="1" x14ac:dyDescent="0.3">
      <c r="A12" s="245" t="s">
        <v>315</v>
      </c>
      <c r="B12" s="246">
        <f>SUM(B9+B11)</f>
        <v>593996.19999999995</v>
      </c>
      <c r="C12" s="244"/>
      <c r="D12" s="244"/>
      <c r="E12" s="244"/>
      <c r="F12" s="232"/>
    </row>
    <row r="13" spans="1:6" ht="12.95" customHeight="1" thickBot="1" x14ac:dyDescent="0.3">
      <c r="A13" s="240" t="s">
        <v>48</v>
      </c>
      <c r="B13" s="247">
        <v>139280</v>
      </c>
      <c r="C13" s="244"/>
      <c r="D13" s="244"/>
      <c r="E13" s="244"/>
      <c r="F13" s="232"/>
    </row>
    <row r="14" spans="1:6" ht="12.95" customHeight="1" thickBot="1" x14ac:dyDescent="0.3">
      <c r="A14" s="245" t="s">
        <v>316</v>
      </c>
      <c r="B14" s="248">
        <f>B12-B13</f>
        <v>454716.19999999995</v>
      </c>
      <c r="C14" s="244"/>
      <c r="D14" s="244"/>
      <c r="E14" s="244"/>
      <c r="F14" s="232"/>
    </row>
    <row r="15" spans="1:6" ht="12.95" customHeight="1" x14ac:dyDescent="0.25">
      <c r="A15" s="249" t="s">
        <v>49</v>
      </c>
      <c r="B15" s="250"/>
      <c r="C15" s="244"/>
      <c r="D15" s="244"/>
      <c r="E15" s="244"/>
      <c r="F15" s="232"/>
    </row>
    <row r="16" spans="1:6" ht="12.95" customHeight="1" thickBot="1" x14ac:dyDescent="0.3">
      <c r="A16" s="251"/>
      <c r="B16" s="248"/>
      <c r="C16" s="244"/>
      <c r="D16" s="244"/>
      <c r="E16" s="244"/>
      <c r="F16" s="232"/>
    </row>
    <row r="17" spans="1:6" ht="12.95" customHeight="1" thickBot="1" x14ac:dyDescent="0.3">
      <c r="A17" s="252" t="s">
        <v>72</v>
      </c>
      <c r="B17" s="248">
        <f>SUM(B14:B16)</f>
        <v>454716.19999999995</v>
      </c>
      <c r="C17" s="253"/>
      <c r="D17" s="244"/>
      <c r="E17" s="244"/>
      <c r="F17" s="232"/>
    </row>
    <row r="18" spans="1:6" x14ac:dyDescent="0.25">
      <c r="A18" s="244"/>
      <c r="B18" s="244"/>
      <c r="C18" s="244"/>
      <c r="D18" s="244"/>
      <c r="E18" s="244"/>
      <c r="F18" s="232"/>
    </row>
    <row r="19" spans="1:6" x14ac:dyDescent="0.25">
      <c r="A19" s="232"/>
      <c r="B19" s="244"/>
      <c r="C19" s="244"/>
      <c r="D19" s="244"/>
      <c r="E19" s="244"/>
      <c r="F19" s="232"/>
    </row>
    <row r="20" spans="1:6" x14ac:dyDescent="0.25">
      <c r="A20" s="232"/>
      <c r="B20" s="244"/>
      <c r="C20" s="244"/>
      <c r="D20" s="244"/>
      <c r="E20" s="244"/>
      <c r="F20" s="232"/>
    </row>
    <row r="21" spans="1:6" ht="15.75" x14ac:dyDescent="0.25">
      <c r="A21" s="286" t="s">
        <v>82</v>
      </c>
      <c r="B21" s="244"/>
      <c r="C21" s="244"/>
      <c r="D21" s="244"/>
      <c r="E21" s="244"/>
      <c r="F21" s="232"/>
    </row>
    <row r="22" spans="1:6" ht="15.75" thickBot="1" x14ac:dyDescent="0.3">
      <c r="A22" s="232"/>
      <c r="B22" s="244"/>
      <c r="C22" s="244"/>
      <c r="D22" s="244"/>
      <c r="E22" s="244"/>
      <c r="F22" s="232"/>
    </row>
    <row r="23" spans="1:6" ht="21.75" customHeight="1" thickBot="1" x14ac:dyDescent="0.3">
      <c r="A23" s="234" t="s">
        <v>50</v>
      </c>
      <c r="B23" s="254" t="s">
        <v>51</v>
      </c>
      <c r="C23" s="244"/>
      <c r="D23" s="244"/>
      <c r="E23" s="244"/>
      <c r="F23" s="232"/>
    </row>
    <row r="24" spans="1:6" ht="12.95" customHeight="1" thickBot="1" x14ac:dyDescent="0.3">
      <c r="A24" s="255" t="s">
        <v>52</v>
      </c>
      <c r="B24" s="247"/>
      <c r="C24" s="244"/>
      <c r="D24" s="244"/>
      <c r="E24" s="244"/>
      <c r="F24" s="232"/>
    </row>
    <row r="25" spans="1:6" ht="12.95" customHeight="1" x14ac:dyDescent="0.25">
      <c r="A25" s="256" t="s">
        <v>53</v>
      </c>
      <c r="B25" s="257"/>
      <c r="C25" s="244"/>
      <c r="D25" s="244"/>
      <c r="E25" s="244"/>
      <c r="F25" s="232"/>
    </row>
    <row r="26" spans="1:6" ht="12.95" customHeight="1" x14ac:dyDescent="0.25">
      <c r="A26" s="258" t="s">
        <v>54</v>
      </c>
      <c r="B26" s="259"/>
      <c r="C26" s="244"/>
      <c r="D26" s="244"/>
      <c r="E26" s="244"/>
      <c r="F26" s="232"/>
    </row>
    <row r="27" spans="1:6" ht="12.95" customHeight="1" x14ac:dyDescent="0.25">
      <c r="A27" s="260" t="s">
        <v>55</v>
      </c>
      <c r="B27" s="261"/>
      <c r="C27" s="244"/>
      <c r="D27" s="244"/>
      <c r="E27" s="244"/>
      <c r="F27" s="232"/>
    </row>
    <row r="28" spans="1:6" ht="12.95" customHeight="1" x14ac:dyDescent="0.25">
      <c r="A28" s="262" t="s">
        <v>161</v>
      </c>
      <c r="B28" s="261"/>
      <c r="C28" s="244"/>
      <c r="D28" s="244"/>
      <c r="E28" s="244"/>
      <c r="F28" s="232"/>
    </row>
    <row r="29" spans="1:6" ht="12.95" customHeight="1" thickBot="1" x14ac:dyDescent="0.3">
      <c r="A29" s="263" t="s">
        <v>56</v>
      </c>
      <c r="B29" s="243"/>
      <c r="C29" s="244"/>
      <c r="D29" s="244"/>
      <c r="E29" s="244"/>
      <c r="F29" s="232"/>
    </row>
    <row r="30" spans="1:6" x14ac:dyDescent="0.25">
      <c r="A30" s="232"/>
      <c r="B30" s="244"/>
      <c r="C30" s="244"/>
      <c r="D30" s="244"/>
      <c r="E30" s="244"/>
      <c r="F30" s="232"/>
    </row>
    <row r="31" spans="1:6" ht="15.75" x14ac:dyDescent="0.25">
      <c r="A31" s="286" t="s">
        <v>83</v>
      </c>
      <c r="B31" s="244"/>
      <c r="C31" s="244"/>
      <c r="D31" s="244"/>
      <c r="E31" s="244"/>
      <c r="F31" s="232"/>
    </row>
    <row r="32" spans="1:6" ht="15.75" thickBot="1" x14ac:dyDescent="0.3">
      <c r="A32" s="232"/>
      <c r="B32" s="244"/>
      <c r="C32" s="244"/>
      <c r="D32" s="244"/>
      <c r="E32" s="264" t="s">
        <v>0</v>
      </c>
      <c r="F32" s="232"/>
    </row>
    <row r="33" spans="1:6" ht="75.75" thickBot="1" x14ac:dyDescent="0.3">
      <c r="A33" s="265" t="s">
        <v>50</v>
      </c>
      <c r="B33" s="266" t="s">
        <v>317</v>
      </c>
      <c r="C33" s="266" t="s">
        <v>306</v>
      </c>
      <c r="D33" s="267" t="s">
        <v>318</v>
      </c>
      <c r="E33" s="266" t="s">
        <v>57</v>
      </c>
      <c r="F33" s="232"/>
    </row>
    <row r="34" spans="1:6" ht="15.75" thickBot="1" x14ac:dyDescent="0.3">
      <c r="A34" s="268" t="s">
        <v>58</v>
      </c>
      <c r="B34" s="269">
        <v>1</v>
      </c>
      <c r="C34" s="269">
        <v>2</v>
      </c>
      <c r="D34" s="269">
        <v>3</v>
      </c>
      <c r="E34" s="269">
        <v>4</v>
      </c>
      <c r="F34" s="232"/>
    </row>
    <row r="35" spans="1:6" x14ac:dyDescent="0.25">
      <c r="A35" s="270" t="s">
        <v>190</v>
      </c>
      <c r="B35" s="271">
        <v>226283.51</v>
      </c>
      <c r="C35" s="271">
        <v>55433.31</v>
      </c>
      <c r="D35" s="271">
        <v>404716.2</v>
      </c>
      <c r="E35" s="272">
        <f>C35+D35</f>
        <v>460149.51</v>
      </c>
      <c r="F35" s="232"/>
    </row>
    <row r="36" spans="1:6" x14ac:dyDescent="0.25">
      <c r="A36" s="258" t="s">
        <v>191</v>
      </c>
      <c r="B36" s="273">
        <v>458363.37</v>
      </c>
      <c r="C36" s="273">
        <v>24415.9</v>
      </c>
      <c r="D36" s="274" t="s">
        <v>59</v>
      </c>
      <c r="E36" s="275">
        <f>C36</f>
        <v>24415.9</v>
      </c>
      <c r="F36" s="232"/>
    </row>
    <row r="37" spans="1:6" x14ac:dyDescent="0.25">
      <c r="A37" s="260" t="s">
        <v>29</v>
      </c>
      <c r="B37" s="276">
        <v>459897.65</v>
      </c>
      <c r="C37" s="276">
        <v>598514.91</v>
      </c>
      <c r="D37" s="277" t="s">
        <v>59</v>
      </c>
      <c r="E37" s="275">
        <f>C37</f>
        <v>598514.91</v>
      </c>
      <c r="F37" s="232"/>
    </row>
    <row r="38" spans="1:6" x14ac:dyDescent="0.25">
      <c r="A38" s="260" t="s">
        <v>25</v>
      </c>
      <c r="B38" s="276">
        <v>105110</v>
      </c>
      <c r="C38" s="276">
        <v>155110</v>
      </c>
      <c r="D38" s="276">
        <v>50000</v>
      </c>
      <c r="E38" s="275">
        <f>C38+D38</f>
        <v>205110</v>
      </c>
      <c r="F38" s="232"/>
    </row>
    <row r="39" spans="1:6" ht="15.75" thickBot="1" x14ac:dyDescent="0.3">
      <c r="A39" s="263" t="s">
        <v>60</v>
      </c>
      <c r="B39" s="278">
        <v>56515.040000000001</v>
      </c>
      <c r="C39" s="278">
        <v>51130.04</v>
      </c>
      <c r="D39" s="279" t="s">
        <v>59</v>
      </c>
      <c r="E39" s="280">
        <f>C39</f>
        <v>51130.04</v>
      </c>
      <c r="F39" s="232"/>
    </row>
    <row r="40" spans="1:6" ht="15.75" thickBot="1" x14ac:dyDescent="0.3">
      <c r="A40" s="281" t="s">
        <v>7</v>
      </c>
      <c r="B40" s="282">
        <f>SUM(B35:B39)</f>
        <v>1306169.57</v>
      </c>
      <c r="C40" s="282">
        <f>SUM(C35:C39)</f>
        <v>884604.16</v>
      </c>
      <c r="D40" s="282">
        <f>SUM(D35:D39)</f>
        <v>454716.2</v>
      </c>
      <c r="E40" s="282">
        <f>SUM(E35:E39)</f>
        <v>1339320.3600000001</v>
      </c>
      <c r="F40" s="232"/>
    </row>
    <row r="41" spans="1:6" x14ac:dyDescent="0.25">
      <c r="A41" s="283"/>
      <c r="B41" s="232"/>
      <c r="C41" s="232"/>
      <c r="D41" s="232"/>
      <c r="E41" s="232"/>
      <c r="F41" s="232"/>
    </row>
    <row r="42" spans="1:6" x14ac:dyDescent="0.25">
      <c r="A42" s="232" t="s">
        <v>61</v>
      </c>
      <c r="B42" s="232"/>
      <c r="C42" s="232"/>
      <c r="D42" s="232"/>
      <c r="E42" s="232"/>
      <c r="F42" s="232"/>
    </row>
    <row r="43" spans="1:6" x14ac:dyDescent="0.25">
      <c r="A43" s="232" t="s">
        <v>62</v>
      </c>
      <c r="B43" s="232"/>
      <c r="C43" s="232"/>
      <c r="D43" s="232"/>
      <c r="E43" s="232"/>
      <c r="F43" s="232"/>
    </row>
    <row r="44" spans="1:6" x14ac:dyDescent="0.25">
      <c r="A44" s="232" t="s">
        <v>63</v>
      </c>
      <c r="B44" s="232"/>
      <c r="C44" s="232"/>
      <c r="D44" s="232"/>
      <c r="E44" s="232"/>
      <c r="F44" s="232"/>
    </row>
    <row r="45" spans="1:6" x14ac:dyDescent="0.25">
      <c r="A45" s="283" t="s">
        <v>192</v>
      </c>
      <c r="B45" s="283"/>
      <c r="C45" s="283"/>
      <c r="D45" s="283"/>
      <c r="E45" s="283"/>
      <c r="F45" s="283"/>
    </row>
    <row r="46" spans="1:6" x14ac:dyDescent="0.25">
      <c r="A46" s="283" t="s">
        <v>64</v>
      </c>
      <c r="B46" s="283"/>
      <c r="C46" s="283"/>
      <c r="D46" s="283"/>
      <c r="E46" s="283"/>
      <c r="F46" s="283"/>
    </row>
    <row r="47" spans="1:6" x14ac:dyDescent="0.25">
      <c r="A47" s="283"/>
      <c r="B47" s="283"/>
      <c r="C47" s="283"/>
      <c r="D47" s="283"/>
      <c r="E47" s="283"/>
      <c r="F47" s="283"/>
    </row>
    <row r="48" spans="1:6" x14ac:dyDescent="0.25">
      <c r="A48" s="283"/>
      <c r="B48" s="283"/>
      <c r="C48" s="283"/>
      <c r="D48" s="283"/>
      <c r="E48" s="283"/>
      <c r="F48" s="283"/>
    </row>
    <row r="49" spans="1:6" x14ac:dyDescent="0.25">
      <c r="A49" s="284" t="s">
        <v>912</v>
      </c>
      <c r="B49" s="1010"/>
      <c r="C49" s="284" t="s">
        <v>2</v>
      </c>
      <c r="D49" s="285" t="s">
        <v>432</v>
      </c>
      <c r="F49" s="283"/>
    </row>
    <row r="50" spans="1:6" x14ac:dyDescent="0.25">
      <c r="A50" s="284" t="s">
        <v>911</v>
      </c>
      <c r="B50" s="285"/>
      <c r="C50" s="96" t="s">
        <v>4</v>
      </c>
      <c r="D50" s="285" t="s">
        <v>553</v>
      </c>
      <c r="F50" s="283"/>
    </row>
  </sheetData>
  <phoneticPr fontId="7" type="noConversion"/>
  <pageMargins left="0.39370078740157483" right="0.19685039370078741" top="0.98425196850393704" bottom="0.19685039370078741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85" workbookViewId="0">
      <selection activeCell="D27" sqref="D27"/>
    </sheetView>
  </sheetViews>
  <sheetFormatPr defaultRowHeight="15" x14ac:dyDescent="0.2"/>
  <cols>
    <col min="1" max="1" width="12" style="121" customWidth="1"/>
    <col min="2" max="2" width="17.42578125" style="121" customWidth="1"/>
    <col min="3" max="3" width="17.7109375" style="121" customWidth="1"/>
    <col min="4" max="6" width="10.140625" style="121" customWidth="1"/>
    <col min="7" max="7" width="9.42578125" style="121" customWidth="1"/>
    <col min="8" max="8" width="11.42578125" style="121" customWidth="1"/>
    <col min="9" max="9" width="13.28515625" style="121" customWidth="1"/>
    <col min="10" max="11" width="13.85546875" style="121" customWidth="1"/>
    <col min="12" max="15" width="11.140625" style="121" customWidth="1"/>
    <col min="16" max="16" width="13.5703125" style="121" customWidth="1"/>
    <col min="17" max="17" width="13.85546875" style="121" customWidth="1"/>
    <col min="18" max="16384" width="9.140625" style="121"/>
  </cols>
  <sheetData>
    <row r="1" spans="1:17" x14ac:dyDescent="0.25">
      <c r="A1" s="1328" t="s">
        <v>281</v>
      </c>
      <c r="B1" s="1362"/>
      <c r="C1" s="214"/>
      <c r="D1" s="214"/>
      <c r="E1" s="287"/>
      <c r="F1" s="118"/>
      <c r="G1" s="118"/>
      <c r="H1" s="118"/>
      <c r="P1" s="98"/>
      <c r="Q1" s="98" t="s">
        <v>899</v>
      </c>
    </row>
    <row r="2" spans="1:17" x14ac:dyDescent="0.25">
      <c r="A2" s="1328" t="s">
        <v>21</v>
      </c>
      <c r="B2" s="1328"/>
      <c r="C2" s="529" t="s">
        <v>351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98"/>
      <c r="Q2" s="98" t="s">
        <v>212</v>
      </c>
    </row>
    <row r="3" spans="1:17" hidden="1" x14ac:dyDescent="0.25">
      <c r="E3" s="169"/>
      <c r="P3" s="96"/>
      <c r="Q3" s="96"/>
    </row>
    <row r="4" spans="1:17" x14ac:dyDescent="0.25"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96"/>
      <c r="Q4" s="96"/>
    </row>
    <row r="5" spans="1:17" ht="15.75" x14ac:dyDescent="0.25">
      <c r="A5" s="213" t="s">
        <v>160</v>
      </c>
      <c r="P5" s="96"/>
      <c r="Q5" s="96"/>
    </row>
    <row r="6" spans="1:17" ht="15.75" thickBot="1" x14ac:dyDescent="0.25">
      <c r="P6" s="169"/>
      <c r="Q6" s="169" t="s">
        <v>0</v>
      </c>
    </row>
    <row r="7" spans="1:17" ht="45" customHeight="1" x14ac:dyDescent="0.2">
      <c r="A7" s="1368" t="s">
        <v>121</v>
      </c>
      <c r="B7" s="1370" t="s">
        <v>65</v>
      </c>
      <c r="C7" s="1372" t="s">
        <v>119</v>
      </c>
      <c r="D7" s="1366" t="s">
        <v>120</v>
      </c>
      <c r="E7" s="1367"/>
      <c r="F7" s="1367"/>
      <c r="G7" s="1367"/>
      <c r="H7" s="1367"/>
      <c r="I7" s="1385" t="s">
        <v>342</v>
      </c>
      <c r="J7" s="1400" t="s">
        <v>343</v>
      </c>
      <c r="K7" s="1396" t="s">
        <v>344</v>
      </c>
      <c r="L7" s="1402" t="s">
        <v>345</v>
      </c>
      <c r="M7" s="1403"/>
      <c r="N7" s="1403"/>
      <c r="O7" s="1404"/>
      <c r="P7" s="1391" t="s">
        <v>218</v>
      </c>
      <c r="Q7" s="1387" t="s">
        <v>219</v>
      </c>
    </row>
    <row r="8" spans="1:17" ht="39" customHeight="1" thickBot="1" x14ac:dyDescent="0.25">
      <c r="A8" s="1369"/>
      <c r="B8" s="1371"/>
      <c r="C8" s="1373"/>
      <c r="D8" s="288" t="s">
        <v>66</v>
      </c>
      <c r="E8" s="288" t="s">
        <v>67</v>
      </c>
      <c r="F8" s="288" t="s">
        <v>69</v>
      </c>
      <c r="G8" s="288" t="s">
        <v>78</v>
      </c>
      <c r="H8" s="289" t="s">
        <v>117</v>
      </c>
      <c r="I8" s="1386"/>
      <c r="J8" s="1401"/>
      <c r="K8" s="1397"/>
      <c r="L8" s="290" t="s">
        <v>66</v>
      </c>
      <c r="M8" s="288" t="s">
        <v>67</v>
      </c>
      <c r="N8" s="289" t="s">
        <v>69</v>
      </c>
      <c r="O8" s="289" t="s">
        <v>117</v>
      </c>
      <c r="P8" s="1392"/>
      <c r="Q8" s="1388"/>
    </row>
    <row r="9" spans="1:17" ht="27.95" customHeight="1" thickTop="1" thickBot="1" x14ac:dyDescent="0.25">
      <c r="A9" s="291" t="s">
        <v>777</v>
      </c>
      <c r="B9" s="1363" t="s">
        <v>778</v>
      </c>
      <c r="C9" s="1005">
        <v>2915766.32</v>
      </c>
      <c r="D9" s="1006">
        <v>2478401.37</v>
      </c>
      <c r="E9" s="1006">
        <v>437364.95</v>
      </c>
      <c r="F9" s="292"/>
      <c r="G9" s="292"/>
      <c r="H9" s="293"/>
      <c r="I9" s="294"/>
      <c r="J9" s="295"/>
      <c r="K9" s="296"/>
      <c r="L9" s="297"/>
      <c r="M9" s="292"/>
      <c r="N9" s="293"/>
      <c r="O9" s="293"/>
      <c r="P9" s="298">
        <f>I9-L9-M9-N9-O9</f>
        <v>0</v>
      </c>
      <c r="Q9" s="299"/>
    </row>
    <row r="10" spans="1:17" ht="45" customHeight="1" x14ac:dyDescent="0.2">
      <c r="A10" s="300" t="s">
        <v>68</v>
      </c>
      <c r="B10" s="1364"/>
      <c r="C10" s="301"/>
      <c r="D10" s="301"/>
      <c r="E10" s="301"/>
      <c r="F10" s="301"/>
      <c r="G10" s="301"/>
      <c r="H10" s="301"/>
      <c r="I10" s="1385" t="s">
        <v>231</v>
      </c>
      <c r="J10" s="1393" t="s">
        <v>232</v>
      </c>
      <c r="K10" s="1396" t="s">
        <v>233</v>
      </c>
      <c r="L10" s="1393" t="s">
        <v>234</v>
      </c>
      <c r="M10" s="1394"/>
      <c r="N10" s="1394"/>
      <c r="O10" s="1395"/>
      <c r="P10" s="1396" t="s">
        <v>220</v>
      </c>
      <c r="Q10" s="1387" t="s">
        <v>219</v>
      </c>
    </row>
    <row r="11" spans="1:17" ht="39" customHeight="1" thickBot="1" x14ac:dyDescent="0.25">
      <c r="A11" s="1376" t="s">
        <v>901</v>
      </c>
      <c r="B11" s="1377"/>
      <c r="C11" s="1377"/>
      <c r="D11" s="1377"/>
      <c r="E11" s="1377"/>
      <c r="F11" s="1377"/>
      <c r="G11" s="1377"/>
      <c r="H11" s="1378"/>
      <c r="I11" s="1386"/>
      <c r="J11" s="1405"/>
      <c r="K11" s="1397"/>
      <c r="L11" s="302" t="s">
        <v>66</v>
      </c>
      <c r="M11" s="303" t="s">
        <v>67</v>
      </c>
      <c r="N11" s="304" t="s">
        <v>69</v>
      </c>
      <c r="O11" s="304" t="s">
        <v>117</v>
      </c>
      <c r="P11" s="1397"/>
      <c r="Q11" s="1388"/>
    </row>
    <row r="12" spans="1:17" ht="27.95" customHeight="1" thickTop="1" thickBot="1" x14ac:dyDescent="0.25">
      <c r="A12" s="1379"/>
      <c r="B12" s="1380"/>
      <c r="C12" s="1380"/>
      <c r="D12" s="1380"/>
      <c r="E12" s="1380"/>
      <c r="F12" s="1380"/>
      <c r="G12" s="1380"/>
      <c r="H12" s="1381"/>
      <c r="I12" s="305"/>
      <c r="J12" s="306"/>
      <c r="K12" s="307"/>
      <c r="L12" s="308"/>
      <c r="M12" s="309"/>
      <c r="N12" s="310"/>
      <c r="O12" s="310"/>
      <c r="P12" s="298">
        <f>I12-L12-M12-N12-O12</f>
        <v>0</v>
      </c>
      <c r="Q12" s="299"/>
    </row>
    <row r="13" spans="1:17" ht="45" customHeight="1" x14ac:dyDescent="0.2">
      <c r="A13" s="1379"/>
      <c r="B13" s="1380"/>
      <c r="C13" s="1380"/>
      <c r="D13" s="1380"/>
      <c r="E13" s="1380"/>
      <c r="F13" s="1380"/>
      <c r="G13" s="1380"/>
      <c r="H13" s="1381"/>
      <c r="I13" s="1385" t="s">
        <v>275</v>
      </c>
      <c r="J13" s="1393" t="s">
        <v>276</v>
      </c>
      <c r="K13" s="1396" t="s">
        <v>277</v>
      </c>
      <c r="L13" s="1393" t="s">
        <v>278</v>
      </c>
      <c r="M13" s="1394"/>
      <c r="N13" s="1394"/>
      <c r="O13" s="1395"/>
      <c r="P13" s="1396" t="s">
        <v>220</v>
      </c>
      <c r="Q13" s="1396" t="s">
        <v>219</v>
      </c>
    </row>
    <row r="14" spans="1:17" ht="39" customHeight="1" thickBot="1" x14ac:dyDescent="0.25">
      <c r="A14" s="1379"/>
      <c r="B14" s="1380"/>
      <c r="C14" s="1380"/>
      <c r="D14" s="1380"/>
      <c r="E14" s="1380"/>
      <c r="F14" s="1380"/>
      <c r="G14" s="1380"/>
      <c r="H14" s="1381"/>
      <c r="I14" s="1386"/>
      <c r="J14" s="1405"/>
      <c r="K14" s="1397"/>
      <c r="L14" s="302" t="s">
        <v>66</v>
      </c>
      <c r="M14" s="303" t="s">
        <v>67</v>
      </c>
      <c r="N14" s="304" t="s">
        <v>69</v>
      </c>
      <c r="O14" s="304" t="s">
        <v>117</v>
      </c>
      <c r="P14" s="1397"/>
      <c r="Q14" s="1397"/>
    </row>
    <row r="15" spans="1:17" ht="27.95" customHeight="1" thickTop="1" thickBot="1" x14ac:dyDescent="0.25">
      <c r="A15" s="1379"/>
      <c r="B15" s="1380"/>
      <c r="C15" s="1380"/>
      <c r="D15" s="1380"/>
      <c r="E15" s="1380"/>
      <c r="F15" s="1380"/>
      <c r="G15" s="1380"/>
      <c r="H15" s="1381"/>
      <c r="I15" s="305">
        <v>1148981</v>
      </c>
      <c r="J15" s="306">
        <v>858595</v>
      </c>
      <c r="K15" s="307">
        <v>859122</v>
      </c>
      <c r="L15" s="308">
        <v>730254</v>
      </c>
      <c r="M15" s="309">
        <v>128868</v>
      </c>
      <c r="N15" s="310"/>
      <c r="O15" s="310"/>
      <c r="P15" s="311">
        <f>I15-L15-M15-N15-O15</f>
        <v>289859</v>
      </c>
      <c r="Q15" s="311"/>
    </row>
    <row r="16" spans="1:17" ht="45" customHeight="1" x14ac:dyDescent="0.2">
      <c r="A16" s="1379"/>
      <c r="B16" s="1380"/>
      <c r="C16" s="1380"/>
      <c r="D16" s="1380"/>
      <c r="E16" s="1380"/>
      <c r="F16" s="1380"/>
      <c r="G16" s="1380"/>
      <c r="H16" s="1381"/>
      <c r="I16" s="1428" t="s">
        <v>319</v>
      </c>
      <c r="J16" s="1406" t="s">
        <v>320</v>
      </c>
      <c r="K16" s="1409" t="s">
        <v>321</v>
      </c>
      <c r="L16" s="1406" t="s">
        <v>322</v>
      </c>
      <c r="M16" s="1407"/>
      <c r="N16" s="1407"/>
      <c r="O16" s="1408"/>
      <c r="P16" s="1409" t="s">
        <v>220</v>
      </c>
      <c r="Q16" s="1387" t="s">
        <v>219</v>
      </c>
    </row>
    <row r="17" spans="1:17" ht="39" customHeight="1" thickBot="1" x14ac:dyDescent="0.25">
      <c r="A17" s="1379"/>
      <c r="B17" s="1380"/>
      <c r="C17" s="1380"/>
      <c r="D17" s="1380"/>
      <c r="E17" s="1380"/>
      <c r="F17" s="1380"/>
      <c r="G17" s="1380"/>
      <c r="H17" s="1381"/>
      <c r="I17" s="1429"/>
      <c r="J17" s="1430"/>
      <c r="K17" s="1410"/>
      <c r="L17" s="312" t="s">
        <v>66</v>
      </c>
      <c r="M17" s="313" t="s">
        <v>67</v>
      </c>
      <c r="N17" s="314" t="s">
        <v>69</v>
      </c>
      <c r="O17" s="314" t="s">
        <v>117</v>
      </c>
      <c r="P17" s="1410"/>
      <c r="Q17" s="1388"/>
    </row>
    <row r="18" spans="1:17" ht="27.95" customHeight="1" thickTop="1" thickBot="1" x14ac:dyDescent="0.25">
      <c r="A18" s="1379"/>
      <c r="B18" s="1380"/>
      <c r="C18" s="1380"/>
      <c r="D18" s="1380"/>
      <c r="E18" s="1380"/>
      <c r="F18" s="1380"/>
      <c r="G18" s="1380"/>
      <c r="H18" s="1381"/>
      <c r="I18" s="315">
        <v>1474075.74</v>
      </c>
      <c r="J18" s="316">
        <v>1036652.94</v>
      </c>
      <c r="K18" s="317">
        <v>1456826.84</v>
      </c>
      <c r="L18" s="318">
        <v>1238302.8400000001</v>
      </c>
      <c r="M18" s="319">
        <v>218524</v>
      </c>
      <c r="N18" s="320"/>
      <c r="O18" s="320"/>
      <c r="P18" s="321">
        <f>I18-L18-M18-N18-O18</f>
        <v>17248.899999999907</v>
      </c>
      <c r="Q18" s="299"/>
    </row>
    <row r="19" spans="1:17" ht="45" customHeight="1" x14ac:dyDescent="0.2">
      <c r="A19" s="1379"/>
      <c r="B19" s="1380"/>
      <c r="C19" s="1380"/>
      <c r="D19" s="1380"/>
      <c r="E19" s="1380"/>
      <c r="F19" s="1380"/>
      <c r="G19" s="1380"/>
      <c r="H19" s="1381"/>
      <c r="I19" s="1419" t="s">
        <v>323</v>
      </c>
      <c r="J19" s="1411" t="s">
        <v>324</v>
      </c>
      <c r="K19" s="1398" t="s">
        <v>325</v>
      </c>
      <c r="L19" s="1416" t="s">
        <v>326</v>
      </c>
      <c r="M19" s="1417"/>
      <c r="N19" s="1417"/>
      <c r="O19" s="1418"/>
      <c r="P19" s="1398" t="s">
        <v>221</v>
      </c>
      <c r="Q19" s="1387" t="s">
        <v>222</v>
      </c>
    </row>
    <row r="20" spans="1:17" ht="39" customHeight="1" thickBot="1" x14ac:dyDescent="0.25">
      <c r="A20" s="1379"/>
      <c r="B20" s="1380"/>
      <c r="C20" s="1380"/>
      <c r="D20" s="1380"/>
      <c r="E20" s="1380"/>
      <c r="F20" s="1380"/>
      <c r="G20" s="1380"/>
      <c r="H20" s="1381"/>
      <c r="I20" s="1420"/>
      <c r="J20" s="1412"/>
      <c r="K20" s="1399"/>
      <c r="L20" s="322" t="s">
        <v>66</v>
      </c>
      <c r="M20" s="323" t="s">
        <v>67</v>
      </c>
      <c r="N20" s="324" t="s">
        <v>69</v>
      </c>
      <c r="O20" s="324" t="s">
        <v>117</v>
      </c>
      <c r="P20" s="1399"/>
      <c r="Q20" s="1388"/>
    </row>
    <row r="21" spans="1:17" ht="27.95" customHeight="1" thickTop="1" thickBot="1" x14ac:dyDescent="0.25">
      <c r="A21" s="1379"/>
      <c r="B21" s="1380"/>
      <c r="C21" s="1380"/>
      <c r="D21" s="1380"/>
      <c r="E21" s="1380"/>
      <c r="F21" s="1380"/>
      <c r="G21" s="1380"/>
      <c r="H21" s="1381"/>
      <c r="I21" s="325">
        <f t="shared" ref="I21:O21" si="0">I9+I12+I15+I18</f>
        <v>2623056.7400000002</v>
      </c>
      <c r="J21" s="326">
        <f t="shared" si="0"/>
        <v>1895247.94</v>
      </c>
      <c r="K21" s="327">
        <f t="shared" si="0"/>
        <v>2315948.84</v>
      </c>
      <c r="L21" s="328">
        <f t="shared" si="0"/>
        <v>1968556.84</v>
      </c>
      <c r="M21" s="329">
        <f t="shared" si="0"/>
        <v>347392</v>
      </c>
      <c r="N21" s="330">
        <f t="shared" si="0"/>
        <v>0</v>
      </c>
      <c r="O21" s="330">
        <f t="shared" si="0"/>
        <v>0</v>
      </c>
      <c r="P21" s="331">
        <f>I21-L21-M21-N21-O21</f>
        <v>307107.90000000014</v>
      </c>
      <c r="Q21" s="299">
        <f>Q15+Q12+Q9+Q18</f>
        <v>0</v>
      </c>
    </row>
    <row r="22" spans="1:17" ht="45" customHeight="1" x14ac:dyDescent="0.2">
      <c r="A22" s="1379"/>
      <c r="B22" s="1380"/>
      <c r="C22" s="1380"/>
      <c r="D22" s="1380"/>
      <c r="E22" s="1380"/>
      <c r="F22" s="1380"/>
      <c r="G22" s="1380"/>
      <c r="H22" s="1381"/>
      <c r="I22" s="1421" t="s">
        <v>279</v>
      </c>
      <c r="J22" s="1423" t="s">
        <v>59</v>
      </c>
      <c r="K22" s="1391" t="s">
        <v>59</v>
      </c>
      <c r="L22" s="1389" t="s">
        <v>280</v>
      </c>
      <c r="M22" s="1367"/>
      <c r="N22" s="1367"/>
      <c r="O22" s="1390"/>
      <c r="P22" s="1391" t="s">
        <v>220</v>
      </c>
      <c r="Q22" s="1387" t="s">
        <v>235</v>
      </c>
    </row>
    <row r="23" spans="1:17" ht="27.95" customHeight="1" thickBot="1" x14ac:dyDescent="0.25">
      <c r="A23" s="1379"/>
      <c r="B23" s="1380"/>
      <c r="C23" s="1380"/>
      <c r="D23" s="1380"/>
      <c r="E23" s="1380"/>
      <c r="F23" s="1380"/>
      <c r="G23" s="1380"/>
      <c r="H23" s="1381"/>
      <c r="I23" s="1422"/>
      <c r="J23" s="1424"/>
      <c r="K23" s="1426"/>
      <c r="L23" s="290" t="s">
        <v>66</v>
      </c>
      <c r="M23" s="288" t="s">
        <v>67</v>
      </c>
      <c r="N23" s="289" t="s">
        <v>69</v>
      </c>
      <c r="O23" s="288" t="s">
        <v>117</v>
      </c>
      <c r="P23" s="1392"/>
      <c r="Q23" s="1388"/>
    </row>
    <row r="24" spans="1:17" ht="27.95" customHeight="1" thickTop="1" thickBot="1" x14ac:dyDescent="0.25">
      <c r="A24" s="1379"/>
      <c r="B24" s="1380"/>
      <c r="C24" s="1380"/>
      <c r="D24" s="1380"/>
      <c r="E24" s="1380"/>
      <c r="F24" s="1380"/>
      <c r="G24" s="1380"/>
      <c r="H24" s="1381"/>
      <c r="I24" s="332">
        <v>0</v>
      </c>
      <c r="J24" s="1425"/>
      <c r="K24" s="1427"/>
      <c r="L24" s="333">
        <v>0</v>
      </c>
      <c r="M24" s="334">
        <v>0</v>
      </c>
      <c r="N24" s="335">
        <v>0</v>
      </c>
      <c r="O24" s="334">
        <v>0</v>
      </c>
      <c r="P24" s="336">
        <f>I24-L24-M24-N24-O24</f>
        <v>0</v>
      </c>
      <c r="Q24" s="337">
        <v>0</v>
      </c>
    </row>
    <row r="25" spans="1:17" ht="36" customHeight="1" thickBot="1" x14ac:dyDescent="0.25">
      <c r="A25" s="1382"/>
      <c r="B25" s="1383"/>
      <c r="C25" s="1383"/>
      <c r="D25" s="1383"/>
      <c r="E25" s="1383"/>
      <c r="F25" s="1383"/>
      <c r="G25" s="1383"/>
      <c r="H25" s="1384"/>
      <c r="I25" s="1413" t="s">
        <v>236</v>
      </c>
      <c r="J25" s="1414"/>
      <c r="K25" s="1414"/>
      <c r="L25" s="1414"/>
      <c r="M25" s="1414"/>
      <c r="N25" s="1414"/>
      <c r="O25" s="1414"/>
      <c r="P25" s="1415"/>
      <c r="Q25" s="338" t="s">
        <v>237</v>
      </c>
    </row>
    <row r="26" spans="1:17" ht="36" customHeight="1" thickBot="1" x14ac:dyDescent="0.25">
      <c r="A26" s="1374" t="s">
        <v>122</v>
      </c>
      <c r="B26" s="1375"/>
      <c r="C26" s="1375"/>
      <c r="D26" s="1375"/>
      <c r="E26" s="1375"/>
      <c r="F26" s="1375"/>
      <c r="G26" s="339" t="s">
        <v>79</v>
      </c>
      <c r="H26" s="340">
        <v>0</v>
      </c>
      <c r="I26" s="341">
        <f>I21+I24</f>
        <v>2623056.7400000002</v>
      </c>
      <c r="J26" s="342" t="s">
        <v>59</v>
      </c>
      <c r="K26" s="342" t="s">
        <v>59</v>
      </c>
      <c r="L26" s="343">
        <f>L25+L21</f>
        <v>1968556.84</v>
      </c>
      <c r="M26" s="344">
        <f>M25+M21</f>
        <v>347392</v>
      </c>
      <c r="N26" s="344">
        <f>N25+N21</f>
        <v>0</v>
      </c>
      <c r="O26" s="345">
        <f>O25+O21</f>
        <v>0</v>
      </c>
      <c r="P26" s="346">
        <f>I26-L26-M26-N26-O26</f>
        <v>307107.90000000014</v>
      </c>
      <c r="Q26" s="347">
        <f>Q21+Q24</f>
        <v>0</v>
      </c>
    </row>
    <row r="27" spans="1:17" x14ac:dyDescent="0.2">
      <c r="A27" s="121" t="s">
        <v>118</v>
      </c>
    </row>
    <row r="30" spans="1:17" x14ac:dyDescent="0.2">
      <c r="B30" s="121" t="s">
        <v>1</v>
      </c>
      <c r="C30" s="1008">
        <v>41696</v>
      </c>
      <c r="D30" s="348"/>
      <c r="E30" s="121" t="s">
        <v>23</v>
      </c>
      <c r="I30" s="121" t="s">
        <v>432</v>
      </c>
    </row>
    <row r="31" spans="1:17" x14ac:dyDescent="0.2">
      <c r="B31" s="121" t="s">
        <v>3</v>
      </c>
      <c r="C31" s="198" t="s">
        <v>430</v>
      </c>
      <c r="D31" s="198"/>
      <c r="E31" s="121" t="s">
        <v>24</v>
      </c>
      <c r="I31" s="121" t="s">
        <v>553</v>
      </c>
    </row>
    <row r="32" spans="1:17" ht="15.75" thickBot="1" x14ac:dyDescent="0.25"/>
    <row r="33" spans="1:17" ht="45" customHeight="1" x14ac:dyDescent="0.2">
      <c r="A33" s="1368" t="s">
        <v>121</v>
      </c>
      <c r="B33" s="1370" t="s">
        <v>65</v>
      </c>
      <c r="C33" s="1372" t="s">
        <v>119</v>
      </c>
      <c r="D33" s="1366" t="s">
        <v>120</v>
      </c>
      <c r="E33" s="1367"/>
      <c r="F33" s="1367"/>
      <c r="G33" s="1367"/>
      <c r="H33" s="1367"/>
      <c r="I33" s="1385" t="s">
        <v>342</v>
      </c>
      <c r="J33" s="1400" t="s">
        <v>343</v>
      </c>
      <c r="K33" s="1396" t="s">
        <v>344</v>
      </c>
      <c r="L33" s="1402" t="s">
        <v>345</v>
      </c>
      <c r="M33" s="1403"/>
      <c r="N33" s="1403"/>
      <c r="O33" s="1404"/>
      <c r="P33" s="1391" t="s">
        <v>218</v>
      </c>
      <c r="Q33" s="1387" t="s">
        <v>219</v>
      </c>
    </row>
    <row r="34" spans="1:17" ht="39" customHeight="1" thickBot="1" x14ac:dyDescent="0.25">
      <c r="A34" s="1369"/>
      <c r="B34" s="1371"/>
      <c r="C34" s="1373"/>
      <c r="D34" s="288" t="s">
        <v>66</v>
      </c>
      <c r="E34" s="288" t="s">
        <v>67</v>
      </c>
      <c r="F34" s="288" t="s">
        <v>69</v>
      </c>
      <c r="G34" s="288" t="s">
        <v>78</v>
      </c>
      <c r="H34" s="289" t="s">
        <v>117</v>
      </c>
      <c r="I34" s="1386"/>
      <c r="J34" s="1401"/>
      <c r="K34" s="1397"/>
      <c r="L34" s="290" t="s">
        <v>66</v>
      </c>
      <c r="M34" s="288" t="s">
        <v>67</v>
      </c>
      <c r="N34" s="289" t="s">
        <v>69</v>
      </c>
      <c r="O34" s="289" t="s">
        <v>117</v>
      </c>
      <c r="P34" s="1392"/>
      <c r="Q34" s="1388"/>
    </row>
    <row r="35" spans="1:17" ht="27.95" customHeight="1" thickTop="1" thickBot="1" x14ac:dyDescent="0.25">
      <c r="A35" s="291" t="s">
        <v>777</v>
      </c>
      <c r="B35" s="1363" t="s">
        <v>807</v>
      </c>
      <c r="C35" s="1005">
        <v>3870948.7</v>
      </c>
      <c r="D35" s="1006">
        <v>3290307</v>
      </c>
      <c r="E35" s="1006">
        <v>580642</v>
      </c>
      <c r="F35" s="292"/>
      <c r="G35" s="292"/>
      <c r="H35" s="293"/>
      <c r="I35" s="294"/>
      <c r="J35" s="295"/>
      <c r="K35" s="296"/>
      <c r="L35" s="297"/>
      <c r="M35" s="292"/>
      <c r="N35" s="293"/>
      <c r="O35" s="293"/>
      <c r="P35" s="298">
        <f>I35-L35-M35-N35-O35</f>
        <v>0</v>
      </c>
      <c r="Q35" s="299"/>
    </row>
    <row r="36" spans="1:17" ht="62.25" customHeight="1" x14ac:dyDescent="0.2">
      <c r="A36" s="300" t="s">
        <v>68</v>
      </c>
      <c r="B36" s="1365"/>
      <c r="C36" s="301"/>
      <c r="D36" s="301"/>
      <c r="E36" s="301"/>
      <c r="F36" s="301"/>
      <c r="G36" s="301"/>
      <c r="H36" s="301"/>
      <c r="I36" s="1385" t="s">
        <v>231</v>
      </c>
      <c r="J36" s="1393" t="s">
        <v>232</v>
      </c>
      <c r="K36" s="1396" t="s">
        <v>233</v>
      </c>
      <c r="L36" s="1393" t="s">
        <v>234</v>
      </c>
      <c r="M36" s="1394"/>
      <c r="N36" s="1394"/>
      <c r="O36" s="1395"/>
      <c r="P36" s="1396" t="s">
        <v>220</v>
      </c>
      <c r="Q36" s="1387" t="s">
        <v>219</v>
      </c>
    </row>
    <row r="37" spans="1:17" ht="39" customHeight="1" thickBot="1" x14ac:dyDescent="0.25">
      <c r="A37" s="1376" t="s">
        <v>808</v>
      </c>
      <c r="B37" s="1377"/>
      <c r="C37" s="1377"/>
      <c r="D37" s="1377"/>
      <c r="E37" s="1377"/>
      <c r="F37" s="1377"/>
      <c r="G37" s="1377"/>
      <c r="H37" s="1378"/>
      <c r="I37" s="1386"/>
      <c r="J37" s="1405"/>
      <c r="K37" s="1397"/>
      <c r="L37" s="302" t="s">
        <v>66</v>
      </c>
      <c r="M37" s="303" t="s">
        <v>67</v>
      </c>
      <c r="N37" s="304" t="s">
        <v>69</v>
      </c>
      <c r="O37" s="304" t="s">
        <v>117</v>
      </c>
      <c r="P37" s="1397"/>
      <c r="Q37" s="1388"/>
    </row>
    <row r="38" spans="1:17" ht="16.5" customHeight="1" thickTop="1" thickBot="1" x14ac:dyDescent="0.25">
      <c r="A38" s="1379"/>
      <c r="B38" s="1380"/>
      <c r="C38" s="1380"/>
      <c r="D38" s="1380"/>
      <c r="E38" s="1380"/>
      <c r="F38" s="1380"/>
      <c r="G38" s="1380"/>
      <c r="H38" s="1381"/>
      <c r="I38" s="305"/>
      <c r="J38" s="306"/>
      <c r="K38" s="307"/>
      <c r="L38" s="308"/>
      <c r="M38" s="309"/>
      <c r="N38" s="310"/>
      <c r="O38" s="310"/>
      <c r="P38" s="298">
        <f>I38-L38-M38-N38-O38</f>
        <v>0</v>
      </c>
      <c r="Q38" s="299"/>
    </row>
    <row r="39" spans="1:17" ht="45" customHeight="1" x14ac:dyDescent="0.2">
      <c r="A39" s="1379"/>
      <c r="B39" s="1380"/>
      <c r="C39" s="1380"/>
      <c r="D39" s="1380"/>
      <c r="E39" s="1380"/>
      <c r="F39" s="1380"/>
      <c r="G39" s="1380"/>
      <c r="H39" s="1381"/>
      <c r="I39" s="1385" t="s">
        <v>275</v>
      </c>
      <c r="J39" s="1393" t="s">
        <v>276</v>
      </c>
      <c r="K39" s="1396" t="s">
        <v>277</v>
      </c>
      <c r="L39" s="1393" t="s">
        <v>278</v>
      </c>
      <c r="M39" s="1394"/>
      <c r="N39" s="1394"/>
      <c r="O39" s="1395"/>
      <c r="P39" s="1396" t="s">
        <v>220</v>
      </c>
      <c r="Q39" s="1396" t="s">
        <v>219</v>
      </c>
    </row>
    <row r="40" spans="1:17" ht="39" customHeight="1" thickBot="1" x14ac:dyDescent="0.25">
      <c r="A40" s="1379"/>
      <c r="B40" s="1380"/>
      <c r="C40" s="1380"/>
      <c r="D40" s="1380"/>
      <c r="E40" s="1380"/>
      <c r="F40" s="1380"/>
      <c r="G40" s="1380"/>
      <c r="H40" s="1381"/>
      <c r="I40" s="1386"/>
      <c r="J40" s="1405"/>
      <c r="K40" s="1397"/>
      <c r="L40" s="302" t="s">
        <v>66</v>
      </c>
      <c r="M40" s="303" t="s">
        <v>67</v>
      </c>
      <c r="N40" s="304" t="s">
        <v>69</v>
      </c>
      <c r="O40" s="304" t="s">
        <v>117</v>
      </c>
      <c r="P40" s="1397"/>
      <c r="Q40" s="1397"/>
    </row>
    <row r="41" spans="1:17" ht="17.25" customHeight="1" thickTop="1" thickBot="1" x14ac:dyDescent="0.25">
      <c r="A41" s="1379"/>
      <c r="B41" s="1380"/>
      <c r="C41" s="1380"/>
      <c r="D41" s="1380"/>
      <c r="E41" s="1380"/>
      <c r="F41" s="1380"/>
      <c r="G41" s="1380"/>
      <c r="H41" s="1381"/>
      <c r="I41" s="305"/>
      <c r="J41" s="306"/>
      <c r="K41" s="307"/>
      <c r="L41" s="308"/>
      <c r="M41" s="309"/>
      <c r="N41" s="310"/>
      <c r="O41" s="310"/>
      <c r="P41" s="311">
        <f>I41-L41-M41-N41-O41</f>
        <v>0</v>
      </c>
      <c r="Q41" s="311"/>
    </row>
    <row r="42" spans="1:17" ht="45" customHeight="1" x14ac:dyDescent="0.2">
      <c r="A42" s="1379"/>
      <c r="B42" s="1380"/>
      <c r="C42" s="1380"/>
      <c r="D42" s="1380"/>
      <c r="E42" s="1380"/>
      <c r="F42" s="1380"/>
      <c r="G42" s="1380"/>
      <c r="H42" s="1381"/>
      <c r="I42" s="1428" t="s">
        <v>319</v>
      </c>
      <c r="J42" s="1406" t="s">
        <v>320</v>
      </c>
      <c r="K42" s="1409" t="s">
        <v>321</v>
      </c>
      <c r="L42" s="1406" t="s">
        <v>322</v>
      </c>
      <c r="M42" s="1407"/>
      <c r="N42" s="1407"/>
      <c r="O42" s="1408"/>
      <c r="P42" s="1409" t="s">
        <v>220</v>
      </c>
      <c r="Q42" s="1387" t="s">
        <v>219</v>
      </c>
    </row>
    <row r="43" spans="1:17" ht="39" customHeight="1" thickBot="1" x14ac:dyDescent="0.25">
      <c r="A43" s="1379"/>
      <c r="B43" s="1380"/>
      <c r="C43" s="1380"/>
      <c r="D43" s="1380"/>
      <c r="E43" s="1380"/>
      <c r="F43" s="1380"/>
      <c r="G43" s="1380"/>
      <c r="H43" s="1381"/>
      <c r="I43" s="1429"/>
      <c r="J43" s="1430"/>
      <c r="K43" s="1410"/>
      <c r="L43" s="312" t="s">
        <v>66</v>
      </c>
      <c r="M43" s="313" t="s">
        <v>67</v>
      </c>
      <c r="N43" s="314" t="s">
        <v>69</v>
      </c>
      <c r="O43" s="314" t="s">
        <v>117</v>
      </c>
      <c r="P43" s="1410"/>
      <c r="Q43" s="1388"/>
    </row>
    <row r="44" spans="1:17" ht="27.95" customHeight="1" thickTop="1" thickBot="1" x14ac:dyDescent="0.25">
      <c r="A44" s="1379"/>
      <c r="B44" s="1380"/>
      <c r="C44" s="1380"/>
      <c r="D44" s="1380"/>
      <c r="E44" s="1380"/>
      <c r="F44" s="1380"/>
      <c r="G44" s="1380"/>
      <c r="H44" s="1381"/>
      <c r="I44" s="315">
        <v>514786.48</v>
      </c>
      <c r="J44" s="316">
        <v>367486.32</v>
      </c>
      <c r="K44" s="317">
        <v>1161285</v>
      </c>
      <c r="L44" s="318">
        <v>987092</v>
      </c>
      <c r="M44" s="319">
        <v>174193</v>
      </c>
      <c r="N44" s="320"/>
      <c r="O44" s="320"/>
      <c r="P44" s="321">
        <f>I44-L44-M44-N44-O44</f>
        <v>-646498.52</v>
      </c>
      <c r="Q44" s="299"/>
    </row>
    <row r="45" spans="1:17" ht="45" customHeight="1" x14ac:dyDescent="0.2">
      <c r="A45" s="1379"/>
      <c r="B45" s="1380"/>
      <c r="C45" s="1380"/>
      <c r="D45" s="1380"/>
      <c r="E45" s="1380"/>
      <c r="F45" s="1380"/>
      <c r="G45" s="1380"/>
      <c r="H45" s="1381"/>
      <c r="I45" s="1419" t="s">
        <v>323</v>
      </c>
      <c r="J45" s="1411" t="s">
        <v>324</v>
      </c>
      <c r="K45" s="1398" t="s">
        <v>325</v>
      </c>
      <c r="L45" s="1416" t="s">
        <v>326</v>
      </c>
      <c r="M45" s="1417"/>
      <c r="N45" s="1417"/>
      <c r="O45" s="1418"/>
      <c r="P45" s="1398" t="s">
        <v>221</v>
      </c>
      <c r="Q45" s="1387" t="s">
        <v>222</v>
      </c>
    </row>
    <row r="46" spans="1:17" ht="39" customHeight="1" thickBot="1" x14ac:dyDescent="0.25">
      <c r="A46" s="1379"/>
      <c r="B46" s="1380"/>
      <c r="C46" s="1380"/>
      <c r="D46" s="1380"/>
      <c r="E46" s="1380"/>
      <c r="F46" s="1380"/>
      <c r="G46" s="1380"/>
      <c r="H46" s="1381"/>
      <c r="I46" s="1420"/>
      <c r="J46" s="1412"/>
      <c r="K46" s="1399"/>
      <c r="L46" s="322" t="s">
        <v>66</v>
      </c>
      <c r="M46" s="323" t="s">
        <v>67</v>
      </c>
      <c r="N46" s="324" t="s">
        <v>69</v>
      </c>
      <c r="O46" s="324" t="s">
        <v>117</v>
      </c>
      <c r="P46" s="1399"/>
      <c r="Q46" s="1388"/>
    </row>
    <row r="47" spans="1:17" ht="27.95" customHeight="1" thickTop="1" thickBot="1" x14ac:dyDescent="0.25">
      <c r="A47" s="1379"/>
      <c r="B47" s="1380"/>
      <c r="C47" s="1380"/>
      <c r="D47" s="1380"/>
      <c r="E47" s="1380"/>
      <c r="F47" s="1380"/>
      <c r="G47" s="1380"/>
      <c r="H47" s="1381"/>
      <c r="I47" s="325">
        <f t="shared" ref="I47:O47" si="1">I35+I38+I41+I44</f>
        <v>514786.48</v>
      </c>
      <c r="J47" s="326">
        <f t="shared" si="1"/>
        <v>367486.32</v>
      </c>
      <c r="K47" s="327">
        <v>1161285</v>
      </c>
      <c r="L47" s="328">
        <f t="shared" ref="L47:M47" si="2">L35+L38+L41+L44</f>
        <v>987092</v>
      </c>
      <c r="M47" s="329">
        <f t="shared" si="2"/>
        <v>174193</v>
      </c>
      <c r="N47" s="330">
        <f t="shared" si="1"/>
        <v>0</v>
      </c>
      <c r="O47" s="330">
        <f t="shared" si="1"/>
        <v>0</v>
      </c>
      <c r="P47" s="331">
        <f>I47-L47-M47-N47-O47</f>
        <v>-646498.52</v>
      </c>
      <c r="Q47" s="299">
        <f>Q41+Q38+Q35+Q44</f>
        <v>0</v>
      </c>
    </row>
    <row r="48" spans="1:17" ht="45" customHeight="1" x14ac:dyDescent="0.2">
      <c r="A48" s="1379"/>
      <c r="B48" s="1380"/>
      <c r="C48" s="1380"/>
      <c r="D48" s="1380"/>
      <c r="E48" s="1380"/>
      <c r="F48" s="1380"/>
      <c r="G48" s="1380"/>
      <c r="H48" s="1381"/>
      <c r="I48" s="1421" t="s">
        <v>279</v>
      </c>
      <c r="J48" s="1423" t="s">
        <v>59</v>
      </c>
      <c r="K48" s="1391" t="s">
        <v>59</v>
      </c>
      <c r="L48" s="1389" t="s">
        <v>280</v>
      </c>
      <c r="M48" s="1367"/>
      <c r="N48" s="1367"/>
      <c r="O48" s="1390"/>
      <c r="P48" s="1391" t="s">
        <v>220</v>
      </c>
      <c r="Q48" s="1387" t="s">
        <v>235</v>
      </c>
    </row>
    <row r="49" spans="1:17" ht="38.25" customHeight="1" thickBot="1" x14ac:dyDescent="0.25">
      <c r="A49" s="1379"/>
      <c r="B49" s="1380"/>
      <c r="C49" s="1380"/>
      <c r="D49" s="1380"/>
      <c r="E49" s="1380"/>
      <c r="F49" s="1380"/>
      <c r="G49" s="1380"/>
      <c r="H49" s="1381"/>
      <c r="I49" s="1422"/>
      <c r="J49" s="1424"/>
      <c r="K49" s="1426"/>
      <c r="L49" s="290" t="s">
        <v>66</v>
      </c>
      <c r="M49" s="288" t="s">
        <v>67</v>
      </c>
      <c r="N49" s="289" t="s">
        <v>69</v>
      </c>
      <c r="O49" s="288" t="s">
        <v>117</v>
      </c>
      <c r="P49" s="1392"/>
      <c r="Q49" s="1388"/>
    </row>
    <row r="50" spans="1:17" ht="27.95" customHeight="1" thickTop="1" thickBot="1" x14ac:dyDescent="0.25">
      <c r="A50" s="1379"/>
      <c r="B50" s="1380"/>
      <c r="C50" s="1380"/>
      <c r="D50" s="1380"/>
      <c r="E50" s="1380"/>
      <c r="F50" s="1380"/>
      <c r="G50" s="1380"/>
      <c r="H50" s="1381"/>
      <c r="I50" s="332">
        <v>0</v>
      </c>
      <c r="J50" s="1425"/>
      <c r="K50" s="1427"/>
      <c r="L50" s="333">
        <v>0</v>
      </c>
      <c r="M50" s="334">
        <v>0</v>
      </c>
      <c r="N50" s="335">
        <v>0</v>
      </c>
      <c r="O50" s="334">
        <v>0</v>
      </c>
      <c r="P50" s="336">
        <f>I50-L50-M50-N50-O50</f>
        <v>0</v>
      </c>
      <c r="Q50" s="337">
        <v>0</v>
      </c>
    </row>
    <row r="51" spans="1:17" ht="36" customHeight="1" thickBot="1" x14ac:dyDescent="0.25">
      <c r="A51" s="1382"/>
      <c r="B51" s="1383"/>
      <c r="C51" s="1383"/>
      <c r="D51" s="1383"/>
      <c r="E51" s="1383"/>
      <c r="F51" s="1383"/>
      <c r="G51" s="1383"/>
      <c r="H51" s="1384"/>
      <c r="I51" s="1413" t="s">
        <v>236</v>
      </c>
      <c r="J51" s="1414"/>
      <c r="K51" s="1414"/>
      <c r="L51" s="1414"/>
      <c r="M51" s="1414"/>
      <c r="N51" s="1414"/>
      <c r="O51" s="1414"/>
      <c r="P51" s="1415"/>
      <c r="Q51" s="338" t="s">
        <v>237</v>
      </c>
    </row>
    <row r="52" spans="1:17" ht="36" customHeight="1" thickBot="1" x14ac:dyDescent="0.25">
      <c r="A52" s="1374" t="s">
        <v>122</v>
      </c>
      <c r="B52" s="1375"/>
      <c r="C52" s="1375"/>
      <c r="D52" s="1375"/>
      <c r="E52" s="1375"/>
      <c r="F52" s="1375"/>
      <c r="G52" s="339" t="s">
        <v>79</v>
      </c>
      <c r="H52" s="340">
        <v>0</v>
      </c>
      <c r="I52" s="341">
        <f>I47+I50</f>
        <v>514786.48</v>
      </c>
      <c r="J52" s="342" t="s">
        <v>59</v>
      </c>
      <c r="K52" s="342" t="s">
        <v>59</v>
      </c>
      <c r="L52" s="343">
        <f>L51+L47</f>
        <v>987092</v>
      </c>
      <c r="M52" s="344">
        <f>M51+M47</f>
        <v>174193</v>
      </c>
      <c r="N52" s="344">
        <f>N51+N47</f>
        <v>0</v>
      </c>
      <c r="O52" s="345">
        <f>O51+O47</f>
        <v>0</v>
      </c>
      <c r="P52" s="346">
        <f>I52-L52-M52-N52-O52</f>
        <v>-646498.52</v>
      </c>
      <c r="Q52" s="347">
        <f>Q47+Q50</f>
        <v>0</v>
      </c>
    </row>
    <row r="56" spans="1:17" x14ac:dyDescent="0.2">
      <c r="A56" s="121" t="s">
        <v>1</v>
      </c>
      <c r="B56" s="1008">
        <v>41696</v>
      </c>
      <c r="C56" s="348"/>
      <c r="D56" s="121" t="s">
        <v>23</v>
      </c>
      <c r="H56" s="121" t="s">
        <v>432</v>
      </c>
    </row>
    <row r="57" spans="1:17" x14ac:dyDescent="0.2">
      <c r="A57" s="121" t="s">
        <v>3</v>
      </c>
      <c r="B57" s="198" t="s">
        <v>430</v>
      </c>
      <c r="C57" s="198"/>
      <c r="D57" s="121" t="s">
        <v>24</v>
      </c>
      <c r="H57" s="121" t="s">
        <v>553</v>
      </c>
    </row>
    <row r="58" spans="1:17" x14ac:dyDescent="0.2">
      <c r="B58" s="198"/>
      <c r="C58" s="198"/>
    </row>
    <row r="59" spans="1:17" x14ac:dyDescent="0.2">
      <c r="A59" s="121" t="s">
        <v>5</v>
      </c>
    </row>
    <row r="62" spans="1:17" ht="15.75" thickBot="1" x14ac:dyDescent="0.25"/>
    <row r="63" spans="1:17" x14ac:dyDescent="0.2">
      <c r="A63" s="1442" t="s">
        <v>121</v>
      </c>
      <c r="B63" s="1444" t="s">
        <v>65</v>
      </c>
      <c r="C63" s="1446" t="s">
        <v>119</v>
      </c>
      <c r="D63" s="1448" t="s">
        <v>120</v>
      </c>
      <c r="E63" s="1449"/>
      <c r="F63" s="1449"/>
      <c r="G63" s="1449"/>
      <c r="H63" s="1449"/>
      <c r="I63" s="1450" t="s">
        <v>342</v>
      </c>
      <c r="J63" s="1431" t="s">
        <v>343</v>
      </c>
      <c r="K63" s="1433" t="s">
        <v>344</v>
      </c>
      <c r="L63" s="1435" t="s">
        <v>345</v>
      </c>
      <c r="M63" s="1436"/>
      <c r="N63" s="1436"/>
      <c r="O63" s="1437"/>
      <c r="P63" s="1438" t="s">
        <v>218</v>
      </c>
      <c r="Q63" s="1440" t="s">
        <v>219</v>
      </c>
    </row>
    <row r="64" spans="1:17" ht="45.75" customHeight="1" thickBot="1" x14ac:dyDescent="0.25">
      <c r="A64" s="1443"/>
      <c r="B64" s="1445"/>
      <c r="C64" s="1447"/>
      <c r="D64" s="1052" t="s">
        <v>66</v>
      </c>
      <c r="E64" s="1052" t="s">
        <v>67</v>
      </c>
      <c r="F64" s="1052" t="s">
        <v>69</v>
      </c>
      <c r="G64" s="1052" t="s">
        <v>78</v>
      </c>
      <c r="H64" s="1053" t="s">
        <v>117</v>
      </c>
      <c r="I64" s="1451"/>
      <c r="J64" s="1432"/>
      <c r="K64" s="1434"/>
      <c r="L64" s="1054" t="s">
        <v>66</v>
      </c>
      <c r="M64" s="1052" t="s">
        <v>67</v>
      </c>
      <c r="N64" s="1053" t="s">
        <v>69</v>
      </c>
      <c r="O64" s="1053" t="s">
        <v>117</v>
      </c>
      <c r="P64" s="1439"/>
      <c r="Q64" s="1441"/>
    </row>
    <row r="65" spans="1:17" ht="48.75" customHeight="1" thickTop="1" thickBot="1" x14ac:dyDescent="0.25">
      <c r="A65" s="1055" t="s">
        <v>777</v>
      </c>
      <c r="B65" s="1056" t="s">
        <v>904</v>
      </c>
      <c r="C65" s="1057">
        <v>435061.22</v>
      </c>
      <c r="D65" s="1058">
        <v>435061</v>
      </c>
      <c r="E65" s="1058"/>
      <c r="F65" s="1059"/>
      <c r="G65" s="1059"/>
      <c r="H65" s="1060"/>
      <c r="I65" s="1061"/>
      <c r="J65" s="1062"/>
      <c r="K65" s="1063"/>
      <c r="L65" s="1064"/>
      <c r="M65" s="1059"/>
      <c r="N65" s="1060"/>
      <c r="O65" s="1060"/>
      <c r="P65" s="1065">
        <f>I65-L65-M65-N65-O65</f>
        <v>0</v>
      </c>
      <c r="Q65" s="1066"/>
    </row>
    <row r="66" spans="1:17" x14ac:dyDescent="0.2">
      <c r="A66" s="1067" t="s">
        <v>68</v>
      </c>
      <c r="B66" s="1068"/>
      <c r="C66" s="1068"/>
      <c r="D66" s="1068"/>
      <c r="E66" s="1068"/>
      <c r="F66" s="1068"/>
      <c r="G66" s="1068"/>
      <c r="H66" s="1068"/>
      <c r="I66" s="1450" t="s">
        <v>231</v>
      </c>
      <c r="J66" s="1461" t="s">
        <v>232</v>
      </c>
      <c r="K66" s="1433" t="s">
        <v>233</v>
      </c>
      <c r="L66" s="1461" t="s">
        <v>234</v>
      </c>
      <c r="M66" s="1463"/>
      <c r="N66" s="1463"/>
      <c r="O66" s="1464"/>
      <c r="P66" s="1433" t="s">
        <v>220</v>
      </c>
      <c r="Q66" s="1440" t="s">
        <v>219</v>
      </c>
    </row>
    <row r="67" spans="1:17" ht="54" customHeight="1" thickBot="1" x14ac:dyDescent="0.25">
      <c r="A67" s="1452" t="s">
        <v>905</v>
      </c>
      <c r="B67" s="1453"/>
      <c r="C67" s="1453"/>
      <c r="D67" s="1453"/>
      <c r="E67" s="1453"/>
      <c r="F67" s="1453"/>
      <c r="G67" s="1453"/>
      <c r="H67" s="1454"/>
      <c r="I67" s="1451"/>
      <c r="J67" s="1462"/>
      <c r="K67" s="1434"/>
      <c r="L67" s="1069" t="s">
        <v>66</v>
      </c>
      <c r="M67" s="1070" t="s">
        <v>67</v>
      </c>
      <c r="N67" s="1071" t="s">
        <v>69</v>
      </c>
      <c r="O67" s="1071" t="s">
        <v>117</v>
      </c>
      <c r="P67" s="1434"/>
      <c r="Q67" s="1441"/>
    </row>
    <row r="68" spans="1:17" ht="16.5" thickTop="1" thickBot="1" x14ac:dyDescent="0.25">
      <c r="A68" s="1455"/>
      <c r="B68" s="1456"/>
      <c r="C68" s="1456"/>
      <c r="D68" s="1456"/>
      <c r="E68" s="1456"/>
      <c r="F68" s="1456"/>
      <c r="G68" s="1456"/>
      <c r="H68" s="1457"/>
      <c r="I68" s="1072"/>
      <c r="J68" s="1073"/>
      <c r="K68" s="1074"/>
      <c r="L68" s="1075"/>
      <c r="M68" s="1076"/>
      <c r="N68" s="1077"/>
      <c r="O68" s="1077"/>
      <c r="P68" s="1065">
        <f>I68-L68-M68-N68-O68</f>
        <v>0</v>
      </c>
      <c r="Q68" s="1066"/>
    </row>
    <row r="69" spans="1:17" x14ac:dyDescent="0.2">
      <c r="A69" s="1455"/>
      <c r="B69" s="1456"/>
      <c r="C69" s="1456"/>
      <c r="D69" s="1456"/>
      <c r="E69" s="1456"/>
      <c r="F69" s="1456"/>
      <c r="G69" s="1456"/>
      <c r="H69" s="1457"/>
      <c r="I69" s="1450" t="s">
        <v>275</v>
      </c>
      <c r="J69" s="1461" t="s">
        <v>276</v>
      </c>
      <c r="K69" s="1433" t="s">
        <v>277</v>
      </c>
      <c r="L69" s="1461" t="s">
        <v>278</v>
      </c>
      <c r="M69" s="1463"/>
      <c r="N69" s="1463"/>
      <c r="O69" s="1464"/>
      <c r="P69" s="1433" t="s">
        <v>220</v>
      </c>
      <c r="Q69" s="1433" t="s">
        <v>219</v>
      </c>
    </row>
    <row r="70" spans="1:17" ht="58.5" customHeight="1" thickBot="1" x14ac:dyDescent="0.25">
      <c r="A70" s="1455"/>
      <c r="B70" s="1456"/>
      <c r="C70" s="1456"/>
      <c r="D70" s="1456"/>
      <c r="E70" s="1456"/>
      <c r="F70" s="1456"/>
      <c r="G70" s="1456"/>
      <c r="H70" s="1457"/>
      <c r="I70" s="1451"/>
      <c r="J70" s="1462"/>
      <c r="K70" s="1434"/>
      <c r="L70" s="1069" t="s">
        <v>66</v>
      </c>
      <c r="M70" s="1070" t="s">
        <v>67</v>
      </c>
      <c r="N70" s="1071" t="s">
        <v>69</v>
      </c>
      <c r="O70" s="1071" t="s">
        <v>117</v>
      </c>
      <c r="P70" s="1434"/>
      <c r="Q70" s="1434"/>
    </row>
    <row r="71" spans="1:17" ht="16.5" thickTop="1" thickBot="1" x14ac:dyDescent="0.25">
      <c r="A71" s="1455"/>
      <c r="B71" s="1456"/>
      <c r="C71" s="1456"/>
      <c r="D71" s="1456"/>
      <c r="E71" s="1456"/>
      <c r="F71" s="1456"/>
      <c r="G71" s="1456"/>
      <c r="H71" s="1457"/>
      <c r="I71" s="1072"/>
      <c r="J71" s="1073"/>
      <c r="K71" s="1074"/>
      <c r="L71" s="1078"/>
      <c r="M71" s="1079"/>
      <c r="N71" s="1077"/>
      <c r="O71" s="1077"/>
      <c r="P71" s="1080">
        <f>I71-L71-M71-N71-O71</f>
        <v>0</v>
      </c>
      <c r="Q71" s="1080"/>
    </row>
    <row r="72" spans="1:17" x14ac:dyDescent="0.2">
      <c r="A72" s="1455"/>
      <c r="B72" s="1456"/>
      <c r="C72" s="1456"/>
      <c r="D72" s="1456"/>
      <c r="E72" s="1456"/>
      <c r="F72" s="1456"/>
      <c r="G72" s="1456"/>
      <c r="H72" s="1457"/>
      <c r="I72" s="1465" t="s">
        <v>319</v>
      </c>
      <c r="J72" s="1467" t="s">
        <v>320</v>
      </c>
      <c r="K72" s="1469" t="s">
        <v>321</v>
      </c>
      <c r="L72" s="1467" t="s">
        <v>322</v>
      </c>
      <c r="M72" s="1471"/>
      <c r="N72" s="1471"/>
      <c r="O72" s="1472"/>
      <c r="P72" s="1469" t="s">
        <v>220</v>
      </c>
      <c r="Q72" s="1440" t="s">
        <v>219</v>
      </c>
    </row>
    <row r="73" spans="1:17" ht="57.75" customHeight="1" thickBot="1" x14ac:dyDescent="0.25">
      <c r="A73" s="1455"/>
      <c r="B73" s="1456"/>
      <c r="C73" s="1456"/>
      <c r="D73" s="1456"/>
      <c r="E73" s="1456"/>
      <c r="F73" s="1456"/>
      <c r="G73" s="1456"/>
      <c r="H73" s="1457"/>
      <c r="I73" s="1466"/>
      <c r="J73" s="1468"/>
      <c r="K73" s="1470"/>
      <c r="L73" s="1081" t="s">
        <v>66</v>
      </c>
      <c r="M73" s="1082" t="s">
        <v>67</v>
      </c>
      <c r="N73" s="1083" t="s">
        <v>69</v>
      </c>
      <c r="O73" s="1083" t="s">
        <v>117</v>
      </c>
      <c r="P73" s="1470"/>
      <c r="Q73" s="1441"/>
    </row>
    <row r="74" spans="1:17" ht="15.75" customHeight="1" thickTop="1" thickBot="1" x14ac:dyDescent="0.25">
      <c r="A74" s="1455"/>
      <c r="B74" s="1456"/>
      <c r="C74" s="1456"/>
      <c r="D74" s="1456"/>
      <c r="E74" s="1456"/>
      <c r="F74" s="1456"/>
      <c r="G74" s="1456"/>
      <c r="H74" s="1457"/>
      <c r="I74" s="1084">
        <v>435061</v>
      </c>
      <c r="J74" s="1085">
        <v>435061</v>
      </c>
      <c r="K74" s="1086">
        <v>423184</v>
      </c>
      <c r="L74" s="1087">
        <v>423184</v>
      </c>
      <c r="M74" s="1088"/>
      <c r="N74" s="1089"/>
      <c r="O74" s="1089"/>
      <c r="P74" s="1090">
        <f>I74-L74-M74-N74-O74</f>
        <v>11877</v>
      </c>
      <c r="Q74" s="1066"/>
    </row>
    <row r="75" spans="1:17" x14ac:dyDescent="0.2">
      <c r="A75" s="1455"/>
      <c r="B75" s="1456"/>
      <c r="C75" s="1456"/>
      <c r="D75" s="1456"/>
      <c r="E75" s="1456"/>
      <c r="F75" s="1456"/>
      <c r="G75" s="1456"/>
      <c r="H75" s="1457"/>
      <c r="I75" s="1473" t="s">
        <v>323</v>
      </c>
      <c r="J75" s="1475" t="s">
        <v>324</v>
      </c>
      <c r="K75" s="1482" t="s">
        <v>325</v>
      </c>
      <c r="L75" s="1484" t="s">
        <v>326</v>
      </c>
      <c r="M75" s="1485"/>
      <c r="N75" s="1485"/>
      <c r="O75" s="1486"/>
      <c r="P75" s="1482" t="s">
        <v>221</v>
      </c>
      <c r="Q75" s="1440" t="s">
        <v>222</v>
      </c>
    </row>
    <row r="76" spans="1:17" ht="15.75" thickBot="1" x14ac:dyDescent="0.25">
      <c r="A76" s="1455"/>
      <c r="B76" s="1456"/>
      <c r="C76" s="1456"/>
      <c r="D76" s="1456"/>
      <c r="E76" s="1456"/>
      <c r="F76" s="1456"/>
      <c r="G76" s="1456"/>
      <c r="H76" s="1457"/>
      <c r="I76" s="1474"/>
      <c r="J76" s="1476"/>
      <c r="K76" s="1483"/>
      <c r="L76" s="1091" t="s">
        <v>66</v>
      </c>
      <c r="M76" s="1092" t="s">
        <v>67</v>
      </c>
      <c r="N76" s="1093" t="s">
        <v>69</v>
      </c>
      <c r="O76" s="1093" t="s">
        <v>117</v>
      </c>
      <c r="P76" s="1483"/>
      <c r="Q76" s="1441"/>
    </row>
    <row r="77" spans="1:17" ht="16.5" thickTop="1" thickBot="1" x14ac:dyDescent="0.25">
      <c r="A77" s="1455"/>
      <c r="B77" s="1456"/>
      <c r="C77" s="1456"/>
      <c r="D77" s="1456"/>
      <c r="E77" s="1456"/>
      <c r="F77" s="1456"/>
      <c r="G77" s="1456"/>
      <c r="H77" s="1457"/>
      <c r="I77" s="1094">
        <f t="shared" ref="I77:O77" si="3">I65+I68+I71+I74</f>
        <v>435061</v>
      </c>
      <c r="J77" s="1095">
        <f t="shared" si="3"/>
        <v>435061</v>
      </c>
      <c r="K77" s="1096">
        <f t="shared" si="3"/>
        <v>423184</v>
      </c>
      <c r="L77" s="1097">
        <f t="shared" si="3"/>
        <v>423184</v>
      </c>
      <c r="M77" s="1098">
        <f t="shared" si="3"/>
        <v>0</v>
      </c>
      <c r="N77" s="1099">
        <f t="shared" si="3"/>
        <v>0</v>
      </c>
      <c r="O77" s="1099">
        <f t="shared" si="3"/>
        <v>0</v>
      </c>
      <c r="P77" s="1100">
        <f>I77-L77-M77-N77-O77</f>
        <v>11877</v>
      </c>
      <c r="Q77" s="1066">
        <f>Q71+Q68+Q65+Q74</f>
        <v>0</v>
      </c>
    </row>
    <row r="78" spans="1:17" x14ac:dyDescent="0.2">
      <c r="A78" s="1455"/>
      <c r="B78" s="1456"/>
      <c r="C78" s="1456"/>
      <c r="D78" s="1456"/>
      <c r="E78" s="1456"/>
      <c r="F78" s="1456"/>
      <c r="G78" s="1456"/>
      <c r="H78" s="1457"/>
      <c r="I78" s="1487" t="s">
        <v>279</v>
      </c>
      <c r="J78" s="1489" t="s">
        <v>59</v>
      </c>
      <c r="K78" s="1438" t="s">
        <v>59</v>
      </c>
      <c r="L78" s="1494" t="s">
        <v>280</v>
      </c>
      <c r="M78" s="1449"/>
      <c r="N78" s="1449"/>
      <c r="O78" s="1495"/>
      <c r="P78" s="1438" t="s">
        <v>220</v>
      </c>
      <c r="Q78" s="1440" t="s">
        <v>235</v>
      </c>
    </row>
    <row r="79" spans="1:17" ht="15.75" thickBot="1" x14ac:dyDescent="0.25">
      <c r="A79" s="1455"/>
      <c r="B79" s="1456"/>
      <c r="C79" s="1456"/>
      <c r="D79" s="1456"/>
      <c r="E79" s="1456"/>
      <c r="F79" s="1456"/>
      <c r="G79" s="1456"/>
      <c r="H79" s="1457"/>
      <c r="I79" s="1488"/>
      <c r="J79" s="1490"/>
      <c r="K79" s="1492"/>
      <c r="L79" s="1054" t="s">
        <v>66</v>
      </c>
      <c r="M79" s="1052" t="s">
        <v>67</v>
      </c>
      <c r="N79" s="1053" t="s">
        <v>69</v>
      </c>
      <c r="O79" s="1052" t="s">
        <v>117</v>
      </c>
      <c r="P79" s="1439"/>
      <c r="Q79" s="1441"/>
    </row>
    <row r="80" spans="1:17" ht="16.5" thickTop="1" thickBot="1" x14ac:dyDescent="0.25">
      <c r="A80" s="1455"/>
      <c r="B80" s="1456"/>
      <c r="C80" s="1456"/>
      <c r="D80" s="1456"/>
      <c r="E80" s="1456"/>
      <c r="F80" s="1456"/>
      <c r="G80" s="1456"/>
      <c r="H80" s="1457"/>
      <c r="I80" s="1101">
        <v>0</v>
      </c>
      <c r="J80" s="1491"/>
      <c r="K80" s="1493"/>
      <c r="L80" s="1102">
        <v>0</v>
      </c>
      <c r="M80" s="1103">
        <v>0</v>
      </c>
      <c r="N80" s="1104">
        <v>0</v>
      </c>
      <c r="O80" s="1103">
        <v>0</v>
      </c>
      <c r="P80" s="1105">
        <f>I80-L80-M80-N80-O80</f>
        <v>0</v>
      </c>
      <c r="Q80" s="1106">
        <v>0</v>
      </c>
    </row>
    <row r="81" spans="1:17" ht="60.75" thickBot="1" x14ac:dyDescent="0.25">
      <c r="A81" s="1458"/>
      <c r="B81" s="1459"/>
      <c r="C81" s="1459"/>
      <c r="D81" s="1459"/>
      <c r="E81" s="1459"/>
      <c r="F81" s="1459"/>
      <c r="G81" s="1459"/>
      <c r="H81" s="1460"/>
      <c r="I81" s="1477" t="s">
        <v>236</v>
      </c>
      <c r="J81" s="1478"/>
      <c r="K81" s="1478"/>
      <c r="L81" s="1478"/>
      <c r="M81" s="1478"/>
      <c r="N81" s="1478"/>
      <c r="O81" s="1478"/>
      <c r="P81" s="1479"/>
      <c r="Q81" s="1107" t="s">
        <v>237</v>
      </c>
    </row>
    <row r="82" spans="1:17" ht="15.75" thickBot="1" x14ac:dyDescent="0.25">
      <c r="A82" s="1480" t="s">
        <v>122</v>
      </c>
      <c r="B82" s="1481"/>
      <c r="C82" s="1481"/>
      <c r="D82" s="1481"/>
      <c r="E82" s="1481"/>
      <c r="F82" s="1481"/>
      <c r="G82" s="1108" t="s">
        <v>79</v>
      </c>
      <c r="H82" s="1109">
        <v>0</v>
      </c>
      <c r="I82" s="1110">
        <f>I77+I80</f>
        <v>435061</v>
      </c>
      <c r="J82" s="1111" t="s">
        <v>59</v>
      </c>
      <c r="K82" s="1111" t="s">
        <v>59</v>
      </c>
      <c r="L82" s="1112">
        <f>L81+L77</f>
        <v>423184</v>
      </c>
      <c r="M82" s="1113">
        <f>M81+M77</f>
        <v>0</v>
      </c>
      <c r="N82" s="1113">
        <f>N81+N77</f>
        <v>0</v>
      </c>
      <c r="O82" s="1114">
        <f>O81+O77</f>
        <v>0</v>
      </c>
      <c r="P82" s="1115">
        <f>I82-L82-M82-N82-O82</f>
        <v>11877</v>
      </c>
      <c r="Q82" s="1116">
        <f>Q77+Q80</f>
        <v>0</v>
      </c>
    </row>
    <row r="85" spans="1:17" x14ac:dyDescent="0.2">
      <c r="A85" s="121" t="s">
        <v>1</v>
      </c>
      <c r="B85" s="1008">
        <v>41698</v>
      </c>
      <c r="C85" s="348"/>
      <c r="D85" s="121" t="s">
        <v>23</v>
      </c>
      <c r="H85" s="121" t="s">
        <v>432</v>
      </c>
    </row>
    <row r="86" spans="1:17" x14ac:dyDescent="0.2">
      <c r="A86" s="121" t="s">
        <v>3</v>
      </c>
      <c r="B86" s="198" t="s">
        <v>430</v>
      </c>
      <c r="C86" s="198"/>
      <c r="D86" s="121" t="s">
        <v>24</v>
      </c>
      <c r="H86" s="121" t="s">
        <v>553</v>
      </c>
    </row>
    <row r="87" spans="1:17" x14ac:dyDescent="0.2">
      <c r="B87" s="198"/>
      <c r="C87" s="198"/>
    </row>
    <row r="88" spans="1:17" x14ac:dyDescent="0.2">
      <c r="A88" s="121" t="s">
        <v>5</v>
      </c>
    </row>
    <row r="107" spans="1:17" ht="15.75" thickBot="1" x14ac:dyDescent="0.25"/>
    <row r="108" spans="1:17" x14ac:dyDescent="0.2">
      <c r="A108" s="1442" t="s">
        <v>121</v>
      </c>
      <c r="B108" s="1444" t="s">
        <v>65</v>
      </c>
      <c r="C108" s="1446" t="s">
        <v>119</v>
      </c>
      <c r="D108" s="1448" t="s">
        <v>120</v>
      </c>
      <c r="E108" s="1449"/>
      <c r="F108" s="1449"/>
      <c r="G108" s="1449"/>
      <c r="H108" s="1449"/>
      <c r="I108" s="1450" t="s">
        <v>342</v>
      </c>
      <c r="J108" s="1431" t="s">
        <v>343</v>
      </c>
      <c r="K108" s="1433" t="s">
        <v>344</v>
      </c>
      <c r="L108" s="1435" t="s">
        <v>345</v>
      </c>
      <c r="M108" s="1436"/>
      <c r="N108" s="1436"/>
      <c r="O108" s="1437"/>
      <c r="P108" s="1438" t="s">
        <v>218</v>
      </c>
      <c r="Q108" s="1440" t="s">
        <v>219</v>
      </c>
    </row>
    <row r="109" spans="1:17" ht="60.75" customHeight="1" thickBot="1" x14ac:dyDescent="0.25">
      <c r="A109" s="1443"/>
      <c r="B109" s="1445"/>
      <c r="C109" s="1447"/>
      <c r="D109" s="1052" t="s">
        <v>66</v>
      </c>
      <c r="E109" s="1052" t="s">
        <v>67</v>
      </c>
      <c r="F109" s="1052" t="s">
        <v>69</v>
      </c>
      <c r="G109" s="1052" t="s">
        <v>78</v>
      </c>
      <c r="H109" s="1053" t="s">
        <v>117</v>
      </c>
      <c r="I109" s="1451"/>
      <c r="J109" s="1432"/>
      <c r="K109" s="1434"/>
      <c r="L109" s="1054" t="s">
        <v>66</v>
      </c>
      <c r="M109" s="1052" t="s">
        <v>67</v>
      </c>
      <c r="N109" s="1053" t="s">
        <v>69</v>
      </c>
      <c r="O109" s="1053" t="s">
        <v>117</v>
      </c>
      <c r="P109" s="1439"/>
      <c r="Q109" s="1441"/>
    </row>
    <row r="110" spans="1:17" ht="46.5" thickTop="1" thickBot="1" x14ac:dyDescent="0.25">
      <c r="A110" s="1055" t="s">
        <v>777</v>
      </c>
      <c r="B110" s="1056" t="s">
        <v>864</v>
      </c>
      <c r="C110" s="1057">
        <v>2212110</v>
      </c>
      <c r="D110" s="1058">
        <v>1880293.5</v>
      </c>
      <c r="E110" s="1058">
        <v>331816</v>
      </c>
      <c r="F110" s="1059"/>
      <c r="G110" s="1059"/>
      <c r="H110" s="1060"/>
      <c r="I110" s="1061"/>
      <c r="J110" s="1062"/>
      <c r="K110" s="1063"/>
      <c r="L110" s="1064"/>
      <c r="M110" s="1059"/>
      <c r="N110" s="1060"/>
      <c r="O110" s="1060"/>
      <c r="P110" s="1065">
        <f>I110-L110-M110-N110-O110</f>
        <v>0</v>
      </c>
      <c r="Q110" s="1066"/>
    </row>
    <row r="111" spans="1:17" x14ac:dyDescent="0.2">
      <c r="A111" s="1067" t="s">
        <v>68</v>
      </c>
      <c r="B111" s="1068"/>
      <c r="C111" s="1068"/>
      <c r="D111" s="1068"/>
      <c r="E111" s="1068"/>
      <c r="F111" s="1068"/>
      <c r="G111" s="1068"/>
      <c r="H111" s="1068"/>
      <c r="I111" s="1450" t="s">
        <v>231</v>
      </c>
      <c r="J111" s="1461" t="s">
        <v>232</v>
      </c>
      <c r="K111" s="1433" t="s">
        <v>233</v>
      </c>
      <c r="L111" s="1461" t="s">
        <v>234</v>
      </c>
      <c r="M111" s="1463"/>
      <c r="N111" s="1463"/>
      <c r="O111" s="1464"/>
      <c r="P111" s="1433" t="s">
        <v>220</v>
      </c>
      <c r="Q111" s="1440" t="s">
        <v>219</v>
      </c>
    </row>
    <row r="112" spans="1:17" ht="54.75" customHeight="1" thickBot="1" x14ac:dyDescent="0.25">
      <c r="A112" s="1452" t="s">
        <v>865</v>
      </c>
      <c r="B112" s="1453"/>
      <c r="C112" s="1453"/>
      <c r="D112" s="1453"/>
      <c r="E112" s="1453"/>
      <c r="F112" s="1453"/>
      <c r="G112" s="1453"/>
      <c r="H112" s="1454"/>
      <c r="I112" s="1451"/>
      <c r="J112" s="1462"/>
      <c r="K112" s="1434"/>
      <c r="L112" s="1069" t="s">
        <v>66</v>
      </c>
      <c r="M112" s="1070" t="s">
        <v>67</v>
      </c>
      <c r="N112" s="1071" t="s">
        <v>69</v>
      </c>
      <c r="O112" s="1071" t="s">
        <v>117</v>
      </c>
      <c r="P112" s="1434"/>
      <c r="Q112" s="1441"/>
    </row>
    <row r="113" spans="1:17" ht="16.5" thickTop="1" thickBot="1" x14ac:dyDescent="0.25">
      <c r="A113" s="1455"/>
      <c r="B113" s="1456"/>
      <c r="C113" s="1456"/>
      <c r="D113" s="1456"/>
      <c r="E113" s="1456"/>
      <c r="F113" s="1456"/>
      <c r="G113" s="1456"/>
      <c r="H113" s="1457"/>
      <c r="I113" s="1072"/>
      <c r="J113" s="1073"/>
      <c r="K113" s="1074"/>
      <c r="L113" s="1075"/>
      <c r="M113" s="1076"/>
      <c r="N113" s="1077"/>
      <c r="O113" s="1077"/>
      <c r="P113" s="1065">
        <f>I113-L113-M113-N113-O113</f>
        <v>0</v>
      </c>
      <c r="Q113" s="1066"/>
    </row>
    <row r="114" spans="1:17" x14ac:dyDescent="0.2">
      <c r="A114" s="1455"/>
      <c r="B114" s="1456"/>
      <c r="C114" s="1456"/>
      <c r="D114" s="1456"/>
      <c r="E114" s="1456"/>
      <c r="F114" s="1456"/>
      <c r="G114" s="1456"/>
      <c r="H114" s="1457"/>
      <c r="I114" s="1450" t="s">
        <v>275</v>
      </c>
      <c r="J114" s="1461" t="s">
        <v>276</v>
      </c>
      <c r="K114" s="1433" t="s">
        <v>277</v>
      </c>
      <c r="L114" s="1461" t="s">
        <v>278</v>
      </c>
      <c r="M114" s="1463"/>
      <c r="N114" s="1463"/>
      <c r="O114" s="1464"/>
      <c r="P114" s="1433" t="s">
        <v>220</v>
      </c>
      <c r="Q114" s="1433" t="s">
        <v>219</v>
      </c>
    </row>
    <row r="115" spans="1:17" ht="57" customHeight="1" thickBot="1" x14ac:dyDescent="0.25">
      <c r="A115" s="1455"/>
      <c r="B115" s="1456"/>
      <c r="C115" s="1456"/>
      <c r="D115" s="1456"/>
      <c r="E115" s="1456"/>
      <c r="F115" s="1456"/>
      <c r="G115" s="1456"/>
      <c r="H115" s="1457"/>
      <c r="I115" s="1451"/>
      <c r="J115" s="1462"/>
      <c r="K115" s="1434"/>
      <c r="L115" s="1069" t="s">
        <v>66</v>
      </c>
      <c r="M115" s="1070" t="s">
        <v>67</v>
      </c>
      <c r="N115" s="1071" t="s">
        <v>69</v>
      </c>
      <c r="O115" s="1071" t="s">
        <v>117</v>
      </c>
      <c r="P115" s="1434"/>
      <c r="Q115" s="1434"/>
    </row>
    <row r="116" spans="1:17" ht="21" customHeight="1" thickTop="1" thickBot="1" x14ac:dyDescent="0.25">
      <c r="A116" s="1455"/>
      <c r="B116" s="1456"/>
      <c r="C116" s="1456"/>
      <c r="D116" s="1456"/>
      <c r="E116" s="1456"/>
      <c r="F116" s="1456"/>
      <c r="G116" s="1456"/>
      <c r="H116" s="1457"/>
      <c r="I116" s="1072">
        <v>80431</v>
      </c>
      <c r="J116" s="1073"/>
      <c r="K116" s="1074"/>
      <c r="L116" s="1078">
        <v>1128176</v>
      </c>
      <c r="M116" s="1079">
        <v>199090</v>
      </c>
      <c r="N116" s="1077"/>
      <c r="O116" s="1077"/>
      <c r="P116" s="1080">
        <f>I116-L116-M116-N116-O116</f>
        <v>-1246835</v>
      </c>
      <c r="Q116" s="1080"/>
    </row>
    <row r="117" spans="1:17" ht="58.5" customHeight="1" x14ac:dyDescent="0.2">
      <c r="A117" s="1455"/>
      <c r="B117" s="1456"/>
      <c r="C117" s="1456"/>
      <c r="D117" s="1456"/>
      <c r="E117" s="1456"/>
      <c r="F117" s="1456"/>
      <c r="G117" s="1456"/>
      <c r="H117" s="1457"/>
      <c r="I117" s="1465" t="s">
        <v>319</v>
      </c>
      <c r="J117" s="1467" t="s">
        <v>320</v>
      </c>
      <c r="K117" s="1469" t="s">
        <v>321</v>
      </c>
      <c r="L117" s="1467" t="s">
        <v>322</v>
      </c>
      <c r="M117" s="1471"/>
      <c r="N117" s="1471"/>
      <c r="O117" s="1472"/>
      <c r="P117" s="1469" t="s">
        <v>220</v>
      </c>
      <c r="Q117" s="1440" t="s">
        <v>219</v>
      </c>
    </row>
    <row r="118" spans="1:17" ht="15.75" thickBot="1" x14ac:dyDescent="0.25">
      <c r="A118" s="1455"/>
      <c r="B118" s="1456"/>
      <c r="C118" s="1456"/>
      <c r="D118" s="1456"/>
      <c r="E118" s="1456"/>
      <c r="F118" s="1456"/>
      <c r="G118" s="1456"/>
      <c r="H118" s="1457"/>
      <c r="I118" s="1466"/>
      <c r="J118" s="1468"/>
      <c r="K118" s="1470"/>
      <c r="L118" s="1081" t="s">
        <v>66</v>
      </c>
      <c r="M118" s="1082" t="s">
        <v>67</v>
      </c>
      <c r="N118" s="1083" t="s">
        <v>69</v>
      </c>
      <c r="O118" s="1083" t="s">
        <v>117</v>
      </c>
      <c r="P118" s="1470"/>
      <c r="Q118" s="1441"/>
    </row>
    <row r="119" spans="1:17" ht="16.5" thickTop="1" thickBot="1" x14ac:dyDescent="0.25">
      <c r="A119" s="1455"/>
      <c r="B119" s="1456"/>
      <c r="C119" s="1456"/>
      <c r="D119" s="1456"/>
      <c r="E119" s="1456"/>
      <c r="F119" s="1456"/>
      <c r="G119" s="1456"/>
      <c r="H119" s="1457"/>
      <c r="I119" s="1084">
        <v>1758629.55</v>
      </c>
      <c r="J119" s="1085"/>
      <c r="K119" s="1086"/>
      <c r="L119" s="1087">
        <v>752117</v>
      </c>
      <c r="M119" s="1088">
        <v>132727</v>
      </c>
      <c r="N119" s="1089"/>
      <c r="O119" s="1089"/>
      <c r="P119" s="1090">
        <f>I119-L119-M119-N119-O119</f>
        <v>873785.55</v>
      </c>
      <c r="Q119" s="1066"/>
    </row>
    <row r="120" spans="1:17" x14ac:dyDescent="0.2">
      <c r="A120" s="1455"/>
      <c r="B120" s="1456"/>
      <c r="C120" s="1456"/>
      <c r="D120" s="1456"/>
      <c r="E120" s="1456"/>
      <c r="F120" s="1456"/>
      <c r="G120" s="1456"/>
      <c r="H120" s="1457"/>
      <c r="I120" s="1473" t="s">
        <v>323</v>
      </c>
      <c r="J120" s="1475" t="s">
        <v>324</v>
      </c>
      <c r="K120" s="1482" t="s">
        <v>325</v>
      </c>
      <c r="L120" s="1484" t="s">
        <v>326</v>
      </c>
      <c r="M120" s="1485"/>
      <c r="N120" s="1485"/>
      <c r="O120" s="1486"/>
      <c r="P120" s="1482" t="s">
        <v>221</v>
      </c>
      <c r="Q120" s="1440" t="s">
        <v>222</v>
      </c>
    </row>
    <row r="121" spans="1:17" ht="54" customHeight="1" thickBot="1" x14ac:dyDescent="0.25">
      <c r="A121" s="1455"/>
      <c r="B121" s="1456"/>
      <c r="C121" s="1456"/>
      <c r="D121" s="1456"/>
      <c r="E121" s="1456"/>
      <c r="F121" s="1456"/>
      <c r="G121" s="1456"/>
      <c r="H121" s="1457"/>
      <c r="I121" s="1474"/>
      <c r="J121" s="1476"/>
      <c r="K121" s="1483"/>
      <c r="L121" s="1091" t="s">
        <v>66</v>
      </c>
      <c r="M121" s="1092" t="s">
        <v>67</v>
      </c>
      <c r="N121" s="1093" t="s">
        <v>69</v>
      </c>
      <c r="O121" s="1093" t="s">
        <v>117</v>
      </c>
      <c r="P121" s="1483"/>
      <c r="Q121" s="1441"/>
    </row>
    <row r="122" spans="1:17" ht="16.5" thickTop="1" thickBot="1" x14ac:dyDescent="0.25">
      <c r="A122" s="1455"/>
      <c r="B122" s="1456"/>
      <c r="C122" s="1456"/>
      <c r="D122" s="1456"/>
      <c r="E122" s="1456"/>
      <c r="F122" s="1456"/>
      <c r="G122" s="1456"/>
      <c r="H122" s="1457"/>
      <c r="I122" s="1094">
        <f t="shared" ref="I122:O122" si="4">I110+I113+I116+I119</f>
        <v>1839060.55</v>
      </c>
      <c r="J122" s="1095">
        <f t="shared" si="4"/>
        <v>0</v>
      </c>
      <c r="K122" s="1096">
        <f t="shared" si="4"/>
        <v>0</v>
      </c>
      <c r="L122" s="1097">
        <f t="shared" si="4"/>
        <v>1880293</v>
      </c>
      <c r="M122" s="1098">
        <f t="shared" si="4"/>
        <v>331817</v>
      </c>
      <c r="N122" s="1099">
        <f t="shared" si="4"/>
        <v>0</v>
      </c>
      <c r="O122" s="1099">
        <f t="shared" si="4"/>
        <v>0</v>
      </c>
      <c r="P122" s="1100">
        <f>I122-L122-M122-N122-O122</f>
        <v>-373049.44999999995</v>
      </c>
      <c r="Q122" s="1066">
        <f>Q116+Q113+Q110+Q119</f>
        <v>0</v>
      </c>
    </row>
    <row r="123" spans="1:17" x14ac:dyDescent="0.2">
      <c r="A123" s="1455"/>
      <c r="B123" s="1456"/>
      <c r="C123" s="1456"/>
      <c r="D123" s="1456"/>
      <c r="E123" s="1456"/>
      <c r="F123" s="1456"/>
      <c r="G123" s="1456"/>
      <c r="H123" s="1457"/>
      <c r="I123" s="1487" t="s">
        <v>279</v>
      </c>
      <c r="J123" s="1489" t="s">
        <v>59</v>
      </c>
      <c r="K123" s="1438" t="s">
        <v>59</v>
      </c>
      <c r="L123" s="1494" t="s">
        <v>280</v>
      </c>
      <c r="M123" s="1449"/>
      <c r="N123" s="1449"/>
      <c r="O123" s="1495"/>
      <c r="P123" s="1438" t="s">
        <v>220</v>
      </c>
      <c r="Q123" s="1440" t="s">
        <v>235</v>
      </c>
    </row>
    <row r="124" spans="1:17" ht="69.75" customHeight="1" thickBot="1" x14ac:dyDescent="0.25">
      <c r="A124" s="1455"/>
      <c r="B124" s="1456"/>
      <c r="C124" s="1456"/>
      <c r="D124" s="1456"/>
      <c r="E124" s="1456"/>
      <c r="F124" s="1456"/>
      <c r="G124" s="1456"/>
      <c r="H124" s="1457"/>
      <c r="I124" s="1488"/>
      <c r="J124" s="1490"/>
      <c r="K124" s="1492"/>
      <c r="L124" s="1054" t="s">
        <v>66</v>
      </c>
      <c r="M124" s="1052" t="s">
        <v>67</v>
      </c>
      <c r="N124" s="1053" t="s">
        <v>69</v>
      </c>
      <c r="O124" s="1052" t="s">
        <v>117</v>
      </c>
      <c r="P124" s="1439"/>
      <c r="Q124" s="1441"/>
    </row>
    <row r="125" spans="1:17" ht="16.5" thickTop="1" thickBot="1" x14ac:dyDescent="0.25">
      <c r="A125" s="1455"/>
      <c r="B125" s="1456"/>
      <c r="C125" s="1456"/>
      <c r="D125" s="1456"/>
      <c r="E125" s="1456"/>
      <c r="F125" s="1456"/>
      <c r="G125" s="1456"/>
      <c r="H125" s="1457"/>
      <c r="I125" s="1101">
        <v>0</v>
      </c>
      <c r="J125" s="1491"/>
      <c r="K125" s="1493"/>
      <c r="L125" s="1102">
        <v>0</v>
      </c>
      <c r="M125" s="1103">
        <v>0</v>
      </c>
      <c r="N125" s="1104">
        <v>0</v>
      </c>
      <c r="O125" s="1103">
        <v>0</v>
      </c>
      <c r="P125" s="1105">
        <f>I125-L125-M125-N125-O125</f>
        <v>0</v>
      </c>
      <c r="Q125" s="1106">
        <v>0</v>
      </c>
    </row>
    <row r="126" spans="1:17" ht="60.75" thickBot="1" x14ac:dyDescent="0.25">
      <c r="A126" s="1458"/>
      <c r="B126" s="1459"/>
      <c r="C126" s="1459"/>
      <c r="D126" s="1459"/>
      <c r="E126" s="1459"/>
      <c r="F126" s="1459"/>
      <c r="G126" s="1459"/>
      <c r="H126" s="1460"/>
      <c r="I126" s="1477" t="s">
        <v>236</v>
      </c>
      <c r="J126" s="1478"/>
      <c r="K126" s="1478"/>
      <c r="L126" s="1478"/>
      <c r="M126" s="1478"/>
      <c r="N126" s="1478"/>
      <c r="O126" s="1478"/>
      <c r="P126" s="1479"/>
      <c r="Q126" s="1107" t="s">
        <v>237</v>
      </c>
    </row>
    <row r="127" spans="1:17" ht="15.75" thickBot="1" x14ac:dyDescent="0.25">
      <c r="A127" s="1480" t="s">
        <v>122</v>
      </c>
      <c r="B127" s="1481"/>
      <c r="C127" s="1481"/>
      <c r="D127" s="1481"/>
      <c r="E127" s="1481"/>
      <c r="F127" s="1481"/>
      <c r="G127" s="1108" t="s">
        <v>79</v>
      </c>
      <c r="H127" s="1109">
        <v>0</v>
      </c>
      <c r="I127" s="1110">
        <f>I122+I125</f>
        <v>1839060.55</v>
      </c>
      <c r="J127" s="1111" t="s">
        <v>59</v>
      </c>
      <c r="K127" s="1111" t="s">
        <v>59</v>
      </c>
      <c r="L127" s="1112">
        <f>L126+L122</f>
        <v>1880293</v>
      </c>
      <c r="M127" s="1113">
        <f>M126+M122</f>
        <v>331817</v>
      </c>
      <c r="N127" s="1113">
        <f>N126+N122</f>
        <v>0</v>
      </c>
      <c r="O127" s="1114">
        <f>O126+O122</f>
        <v>0</v>
      </c>
      <c r="P127" s="1115">
        <f>I127-L127-M127-N127-O127</f>
        <v>-373049.44999999995</v>
      </c>
      <c r="Q127" s="1116">
        <f>Q122+Q125</f>
        <v>0</v>
      </c>
    </row>
    <row r="128" spans="1:17" x14ac:dyDescent="0.2">
      <c r="A128" s="1049" t="s">
        <v>118</v>
      </c>
      <c r="B128" s="1049"/>
      <c r="C128" s="1049"/>
      <c r="D128" s="1049"/>
      <c r="E128" s="1049"/>
      <c r="F128" s="1049"/>
      <c r="G128" s="1049"/>
      <c r="H128" s="1049"/>
      <c r="I128" s="1049"/>
      <c r="J128" s="1049"/>
      <c r="K128" s="1049"/>
      <c r="L128" s="1049"/>
      <c r="M128" s="1049"/>
      <c r="N128" s="1049"/>
      <c r="O128" s="1049"/>
      <c r="P128" s="1049"/>
      <c r="Q128" s="1049"/>
    </row>
    <row r="129" spans="1:17" x14ac:dyDescent="0.2">
      <c r="A129" s="1049"/>
      <c r="B129" s="1049"/>
      <c r="C129" s="1049"/>
      <c r="D129" s="1049"/>
      <c r="E129" s="1049"/>
      <c r="F129" s="1049"/>
      <c r="G129" s="1049"/>
      <c r="H129" s="1049"/>
      <c r="I129" s="1049"/>
      <c r="J129" s="1049"/>
      <c r="K129" s="1049"/>
      <c r="L129" s="1049"/>
      <c r="M129" s="1049"/>
      <c r="N129" s="1049"/>
      <c r="O129" s="1049"/>
      <c r="P129" s="1049"/>
      <c r="Q129" s="1049"/>
    </row>
    <row r="130" spans="1:17" x14ac:dyDescent="0.2">
      <c r="A130" s="1049" t="s">
        <v>1</v>
      </c>
      <c r="B130" s="1244">
        <v>41697</v>
      </c>
      <c r="C130" s="1117"/>
      <c r="D130" s="1049" t="s">
        <v>23</v>
      </c>
      <c r="E130" s="1049"/>
      <c r="F130" s="1049"/>
      <c r="G130" s="1049"/>
      <c r="H130" s="1049" t="s">
        <v>432</v>
      </c>
      <c r="I130" s="1049"/>
      <c r="J130" s="1049"/>
      <c r="K130" s="1049"/>
      <c r="L130" s="1049"/>
      <c r="M130" s="1049"/>
      <c r="N130" s="1049"/>
      <c r="O130" s="1049"/>
      <c r="P130" s="1049"/>
      <c r="Q130" s="1049"/>
    </row>
    <row r="131" spans="1:17" x14ac:dyDescent="0.2">
      <c r="A131" s="1049" t="s">
        <v>3</v>
      </c>
      <c r="B131" s="1118" t="s">
        <v>845</v>
      </c>
      <c r="C131" s="1118"/>
      <c r="D131" s="1049" t="s">
        <v>24</v>
      </c>
      <c r="E131" s="1049"/>
      <c r="F131" s="1049"/>
      <c r="G131" s="1049"/>
      <c r="H131" s="1049" t="s">
        <v>553</v>
      </c>
      <c r="I131" s="1049"/>
      <c r="J131" s="1049"/>
      <c r="K131" s="1049"/>
      <c r="L131" s="1049"/>
      <c r="M131" s="1049"/>
      <c r="N131" s="1049"/>
      <c r="O131" s="1049"/>
      <c r="P131" s="1049"/>
      <c r="Q131" s="1049"/>
    </row>
  </sheetData>
  <mergeCells count="176">
    <mergeCell ref="A82:F82"/>
    <mergeCell ref="P75:P76"/>
    <mergeCell ref="Q75:Q76"/>
    <mergeCell ref="I78:I79"/>
    <mergeCell ref="J78:J80"/>
    <mergeCell ref="K78:K80"/>
    <mergeCell ref="L78:O78"/>
    <mergeCell ref="P78:P79"/>
    <mergeCell ref="Q78:Q79"/>
    <mergeCell ref="I81:P81"/>
    <mergeCell ref="Q63:Q64"/>
    <mergeCell ref="I66:I67"/>
    <mergeCell ref="J66:J67"/>
    <mergeCell ref="K66:K67"/>
    <mergeCell ref="L66:O66"/>
    <mergeCell ref="P66:P67"/>
    <mergeCell ref="Q66:Q67"/>
    <mergeCell ref="A67:H81"/>
    <mergeCell ref="I69:I70"/>
    <mergeCell ref="J69:J70"/>
    <mergeCell ref="K69:K70"/>
    <mergeCell ref="L69:O69"/>
    <mergeCell ref="P69:P70"/>
    <mergeCell ref="Q69:Q70"/>
    <mergeCell ref="I72:I73"/>
    <mergeCell ref="J72:J73"/>
    <mergeCell ref="K72:K73"/>
    <mergeCell ref="L72:O72"/>
    <mergeCell ref="P72:P73"/>
    <mergeCell ref="Q72:Q73"/>
    <mergeCell ref="I75:I76"/>
    <mergeCell ref="J75:J76"/>
    <mergeCell ref="K75:K76"/>
    <mergeCell ref="L75:O75"/>
    <mergeCell ref="A63:A64"/>
    <mergeCell ref="B63:B64"/>
    <mergeCell ref="C63:C64"/>
    <mergeCell ref="D63:H63"/>
    <mergeCell ref="I63:I64"/>
    <mergeCell ref="J63:J64"/>
    <mergeCell ref="K63:K64"/>
    <mergeCell ref="L63:O63"/>
    <mergeCell ref="P63:P64"/>
    <mergeCell ref="A127:F127"/>
    <mergeCell ref="K120:K121"/>
    <mergeCell ref="L120:O120"/>
    <mergeCell ref="P120:P121"/>
    <mergeCell ref="Q120:Q121"/>
    <mergeCell ref="I123:I124"/>
    <mergeCell ref="J123:J125"/>
    <mergeCell ref="K123:K125"/>
    <mergeCell ref="L123:O123"/>
    <mergeCell ref="P123:P124"/>
    <mergeCell ref="Q123:Q124"/>
    <mergeCell ref="Q111:Q112"/>
    <mergeCell ref="A112:H126"/>
    <mergeCell ref="I114:I115"/>
    <mergeCell ref="J114:J115"/>
    <mergeCell ref="K114:K115"/>
    <mergeCell ref="L114:O114"/>
    <mergeCell ref="P114:P115"/>
    <mergeCell ref="Q114:Q115"/>
    <mergeCell ref="I117:I118"/>
    <mergeCell ref="J117:J118"/>
    <mergeCell ref="K117:K118"/>
    <mergeCell ref="L117:O117"/>
    <mergeCell ref="P117:P118"/>
    <mergeCell ref="Q117:Q118"/>
    <mergeCell ref="I120:I121"/>
    <mergeCell ref="J120:J121"/>
    <mergeCell ref="I111:I112"/>
    <mergeCell ref="J111:J112"/>
    <mergeCell ref="K111:K112"/>
    <mergeCell ref="L111:O111"/>
    <mergeCell ref="P111:P112"/>
    <mergeCell ref="I126:P126"/>
    <mergeCell ref="J108:J109"/>
    <mergeCell ref="K108:K109"/>
    <mergeCell ref="L108:O108"/>
    <mergeCell ref="P108:P109"/>
    <mergeCell ref="Q108:Q109"/>
    <mergeCell ref="A108:A109"/>
    <mergeCell ref="B108:B109"/>
    <mergeCell ref="C108:C109"/>
    <mergeCell ref="D108:H108"/>
    <mergeCell ref="I108:I109"/>
    <mergeCell ref="A52:F52"/>
    <mergeCell ref="K45:K46"/>
    <mergeCell ref="L45:O45"/>
    <mergeCell ref="P45:P46"/>
    <mergeCell ref="Q45:Q46"/>
    <mergeCell ref="I48:I49"/>
    <mergeCell ref="J48:J50"/>
    <mergeCell ref="K48:K50"/>
    <mergeCell ref="L48:O48"/>
    <mergeCell ref="P48:P49"/>
    <mergeCell ref="Q48:Q49"/>
    <mergeCell ref="A37:H51"/>
    <mergeCell ref="I45:I46"/>
    <mergeCell ref="J45:J46"/>
    <mergeCell ref="I51:P51"/>
    <mergeCell ref="P39:P40"/>
    <mergeCell ref="Q39:Q40"/>
    <mergeCell ref="I42:I43"/>
    <mergeCell ref="J42:J43"/>
    <mergeCell ref="K42:K43"/>
    <mergeCell ref="L42:O42"/>
    <mergeCell ref="P42:P43"/>
    <mergeCell ref="Q42:Q43"/>
    <mergeCell ref="I39:I40"/>
    <mergeCell ref="J39:J40"/>
    <mergeCell ref="K39:K40"/>
    <mergeCell ref="L39:O39"/>
    <mergeCell ref="Q33:Q34"/>
    <mergeCell ref="I36:I37"/>
    <mergeCell ref="J36:J37"/>
    <mergeCell ref="K36:K37"/>
    <mergeCell ref="L36:O36"/>
    <mergeCell ref="P36:P37"/>
    <mergeCell ref="Q36:Q37"/>
    <mergeCell ref="I33:I34"/>
    <mergeCell ref="J33:J34"/>
    <mergeCell ref="K33:K34"/>
    <mergeCell ref="L33:O33"/>
    <mergeCell ref="P33:P34"/>
    <mergeCell ref="I25:P25"/>
    <mergeCell ref="L19:O19"/>
    <mergeCell ref="I19:I20"/>
    <mergeCell ref="I13:I14"/>
    <mergeCell ref="J13:J14"/>
    <mergeCell ref="K13:K14"/>
    <mergeCell ref="I22:I23"/>
    <mergeCell ref="J22:J24"/>
    <mergeCell ref="K22:K24"/>
    <mergeCell ref="I16:I17"/>
    <mergeCell ref="J16:J17"/>
    <mergeCell ref="K16:K17"/>
    <mergeCell ref="K19:K20"/>
    <mergeCell ref="I7:I8"/>
    <mergeCell ref="Q16:Q17"/>
    <mergeCell ref="L22:O22"/>
    <mergeCell ref="P22:P23"/>
    <mergeCell ref="Q22:Q23"/>
    <mergeCell ref="L10:O10"/>
    <mergeCell ref="P10:P11"/>
    <mergeCell ref="P19:P20"/>
    <mergeCell ref="L13:O13"/>
    <mergeCell ref="P13:P14"/>
    <mergeCell ref="Q13:Q14"/>
    <mergeCell ref="J7:J8"/>
    <mergeCell ref="K7:K8"/>
    <mergeCell ref="L7:O7"/>
    <mergeCell ref="P7:P8"/>
    <mergeCell ref="Q7:Q8"/>
    <mergeCell ref="Q10:Q11"/>
    <mergeCell ref="Q19:Q20"/>
    <mergeCell ref="I10:I11"/>
    <mergeCell ref="J10:J11"/>
    <mergeCell ref="K10:K11"/>
    <mergeCell ref="L16:O16"/>
    <mergeCell ref="P16:P17"/>
    <mergeCell ref="J19:J20"/>
    <mergeCell ref="B9:B10"/>
    <mergeCell ref="B35:B36"/>
    <mergeCell ref="D7:H7"/>
    <mergeCell ref="A1:B1"/>
    <mergeCell ref="A2:B2"/>
    <mergeCell ref="A7:A8"/>
    <mergeCell ref="B7:B8"/>
    <mergeCell ref="C7:C8"/>
    <mergeCell ref="A26:F26"/>
    <mergeCell ref="A11:H25"/>
    <mergeCell ref="A33:A34"/>
    <mergeCell ref="B33:B34"/>
    <mergeCell ref="C33:C34"/>
    <mergeCell ref="D33:H33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opLeftCell="A79" zoomScaleNormal="100" workbookViewId="0">
      <selection activeCell="A217" sqref="A217:A219"/>
    </sheetView>
  </sheetViews>
  <sheetFormatPr defaultRowHeight="15" x14ac:dyDescent="0.25"/>
  <cols>
    <col min="1" max="1" width="9.140625" style="96"/>
    <col min="2" max="2" width="46.42578125" style="96" customWidth="1"/>
    <col min="3" max="7" width="9.7109375" style="96" customWidth="1"/>
    <col min="8" max="8" width="22.85546875" style="96" customWidth="1"/>
    <col min="9" max="14" width="12.7109375" style="96" customWidth="1"/>
    <col min="15" max="16384" width="9.140625" style="96"/>
  </cols>
  <sheetData>
    <row r="1" spans="1:14" ht="12.75" customHeight="1" x14ac:dyDescent="0.25">
      <c r="A1" s="1540" t="s">
        <v>281</v>
      </c>
      <c r="B1" s="1541"/>
      <c r="C1" s="349"/>
      <c r="D1" s="349"/>
      <c r="E1" s="349"/>
      <c r="F1" s="349"/>
      <c r="G1" s="350"/>
      <c r="H1" s="350"/>
      <c r="I1" s="350"/>
      <c r="J1" s="350"/>
      <c r="K1" s="351"/>
      <c r="L1" s="351"/>
      <c r="M1" s="351"/>
      <c r="N1" s="351" t="s">
        <v>26</v>
      </c>
    </row>
    <row r="2" spans="1:14" ht="12.75" customHeight="1" x14ac:dyDescent="0.25">
      <c r="A2" s="1540" t="s">
        <v>21</v>
      </c>
      <c r="B2" s="1540"/>
      <c r="C2" s="531" t="s">
        <v>351</v>
      </c>
      <c r="D2" s="352"/>
      <c r="E2" s="352"/>
      <c r="F2" s="352"/>
      <c r="G2" s="350"/>
      <c r="H2" s="350"/>
      <c r="I2" s="350"/>
      <c r="J2" s="350"/>
      <c r="K2" s="351"/>
      <c r="L2" s="351"/>
      <c r="M2" s="351"/>
      <c r="N2" s="351" t="s">
        <v>217</v>
      </c>
    </row>
    <row r="3" spans="1:14" ht="12.75" customHeight="1" x14ac:dyDescent="0.25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1"/>
      <c r="L3" s="351"/>
      <c r="M3" s="351"/>
      <c r="N3" s="350"/>
    </row>
    <row r="4" spans="1:14" ht="15.75" x14ac:dyDescent="0.25">
      <c r="A4" s="507" t="s">
        <v>327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x14ac:dyDescent="0.25">
      <c r="A5" s="353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ht="15.75" thickBot="1" x14ac:dyDescent="0.3">
      <c r="A6" s="354"/>
      <c r="B6" s="354"/>
      <c r="C6" s="354"/>
      <c r="D6" s="1522" t="s">
        <v>79</v>
      </c>
      <c r="E6" s="1522"/>
      <c r="F6" s="1523" t="s">
        <v>223</v>
      </c>
      <c r="G6" s="1523"/>
      <c r="H6" s="1523"/>
      <c r="I6" s="1523"/>
      <c r="J6" s="1523"/>
      <c r="K6" s="1523"/>
      <c r="L6" s="1523"/>
      <c r="M6" s="1523"/>
      <c r="N6" s="1523"/>
    </row>
    <row r="7" spans="1:14" x14ac:dyDescent="0.25">
      <c r="A7" s="1524" t="s">
        <v>75</v>
      </c>
      <c r="B7" s="1526" t="s">
        <v>224</v>
      </c>
      <c r="C7" s="1528" t="s">
        <v>76</v>
      </c>
      <c r="D7" s="1528" t="s">
        <v>88</v>
      </c>
      <c r="E7" s="1528" t="s">
        <v>238</v>
      </c>
      <c r="F7" s="1520" t="s">
        <v>239</v>
      </c>
      <c r="G7" s="1530" t="s">
        <v>89</v>
      </c>
      <c r="H7" s="1532" t="s">
        <v>80</v>
      </c>
      <c r="I7" s="1496" t="s">
        <v>346</v>
      </c>
      <c r="J7" s="1496"/>
      <c r="K7" s="1497">
        <v>2013</v>
      </c>
      <c r="L7" s="1498"/>
      <c r="M7" s="355">
        <v>2014</v>
      </c>
      <c r="N7" s="356" t="s">
        <v>347</v>
      </c>
    </row>
    <row r="8" spans="1:14" ht="21" customHeight="1" x14ac:dyDescent="0.25">
      <c r="A8" s="1525"/>
      <c r="B8" s="1527"/>
      <c r="C8" s="1529"/>
      <c r="D8" s="1529"/>
      <c r="E8" s="1529"/>
      <c r="F8" s="1521"/>
      <c r="G8" s="1531"/>
      <c r="H8" s="1533"/>
      <c r="I8" s="357" t="s">
        <v>240</v>
      </c>
      <c r="J8" s="358" t="s">
        <v>241</v>
      </c>
      <c r="K8" s="359" t="s">
        <v>240</v>
      </c>
      <c r="L8" s="360" t="s">
        <v>241</v>
      </c>
      <c r="M8" s="361" t="s">
        <v>240</v>
      </c>
      <c r="N8" s="362" t="s">
        <v>240</v>
      </c>
    </row>
    <row r="9" spans="1:14" ht="15.75" thickBot="1" x14ac:dyDescent="0.3">
      <c r="A9" s="1499" t="s">
        <v>242</v>
      </c>
      <c r="B9" s="1500"/>
      <c r="C9" s="363">
        <v>1</v>
      </c>
      <c r="D9" s="364">
        <v>2</v>
      </c>
      <c r="E9" s="364">
        <v>3</v>
      </c>
      <c r="F9" s="365">
        <v>4</v>
      </c>
      <c r="G9" s="366">
        <v>5</v>
      </c>
      <c r="H9" s="367">
        <v>6</v>
      </c>
      <c r="I9" s="368">
        <v>7</v>
      </c>
      <c r="J9" s="366">
        <v>8</v>
      </c>
      <c r="K9" s="369">
        <v>9</v>
      </c>
      <c r="L9" s="370">
        <v>10</v>
      </c>
      <c r="M9" s="363">
        <v>11</v>
      </c>
      <c r="N9" s="371">
        <v>12</v>
      </c>
    </row>
    <row r="10" spans="1:14" ht="20.100000000000001" customHeight="1" x14ac:dyDescent="0.25">
      <c r="A10" s="1514" t="s">
        <v>77</v>
      </c>
      <c r="B10" s="1516" t="s">
        <v>900</v>
      </c>
      <c r="C10" s="1518"/>
      <c r="D10" s="1518"/>
      <c r="E10" s="1518">
        <f>(I28+K28+M28+N28)/1000</f>
        <v>0</v>
      </c>
      <c r="F10" s="1501">
        <f>(J28+L28)/1000</f>
        <v>0</v>
      </c>
      <c r="G10" s="1503" t="e">
        <f>F10/E10</f>
        <v>#DIV/0!</v>
      </c>
      <c r="H10" s="508" t="s">
        <v>243</v>
      </c>
      <c r="I10" s="509"/>
      <c r="J10" s="372"/>
      <c r="K10" s="510"/>
      <c r="L10" s="373"/>
      <c r="M10" s="374"/>
      <c r="N10" s="375"/>
    </row>
    <row r="11" spans="1:14" ht="20.100000000000001" customHeight="1" x14ac:dyDescent="0.25">
      <c r="A11" s="1514"/>
      <c r="B11" s="1516"/>
      <c r="C11" s="1518"/>
      <c r="D11" s="1518"/>
      <c r="E11" s="1518"/>
      <c r="F11" s="1501"/>
      <c r="G11" s="1503"/>
      <c r="H11" s="508" t="s">
        <v>244</v>
      </c>
      <c r="I11" s="509"/>
      <c r="J11" s="372"/>
      <c r="K11" s="510"/>
      <c r="L11" s="373"/>
      <c r="M11" s="374"/>
      <c r="N11" s="375"/>
    </row>
    <row r="12" spans="1:14" ht="20.100000000000001" customHeight="1" x14ac:dyDescent="0.25">
      <c r="A12" s="1514"/>
      <c r="B12" s="1516"/>
      <c r="C12" s="1518"/>
      <c r="D12" s="1518"/>
      <c r="E12" s="1518"/>
      <c r="F12" s="1501"/>
      <c r="G12" s="1503"/>
      <c r="H12" s="508" t="s">
        <v>245</v>
      </c>
      <c r="I12" s="509"/>
      <c r="J12" s="372"/>
      <c r="K12" s="510"/>
      <c r="L12" s="373"/>
      <c r="M12" s="374"/>
      <c r="N12" s="375"/>
    </row>
    <row r="13" spans="1:14" ht="20.100000000000001" customHeight="1" x14ac:dyDescent="0.25">
      <c r="A13" s="1514"/>
      <c r="B13" s="1516"/>
      <c r="C13" s="1518"/>
      <c r="D13" s="1518"/>
      <c r="E13" s="1518"/>
      <c r="F13" s="1501"/>
      <c r="G13" s="1503"/>
      <c r="H13" s="511" t="s">
        <v>246</v>
      </c>
      <c r="I13" s="509"/>
      <c r="J13" s="372"/>
      <c r="K13" s="510"/>
      <c r="L13" s="373"/>
      <c r="M13" s="374"/>
      <c r="N13" s="375"/>
    </row>
    <row r="14" spans="1:14" ht="20.100000000000001" customHeight="1" x14ac:dyDescent="0.25">
      <c r="A14" s="1514"/>
      <c r="B14" s="1516"/>
      <c r="C14" s="1518"/>
      <c r="D14" s="1518"/>
      <c r="E14" s="1518"/>
      <c r="F14" s="1501"/>
      <c r="G14" s="1503"/>
      <c r="H14" s="511" t="s">
        <v>247</v>
      </c>
      <c r="I14" s="512"/>
      <c r="J14" s="376"/>
      <c r="K14" s="513"/>
      <c r="L14" s="377"/>
      <c r="M14" s="378"/>
      <c r="N14" s="379"/>
    </row>
    <row r="15" spans="1:14" ht="20.100000000000001" customHeight="1" x14ac:dyDescent="0.25">
      <c r="A15" s="1514"/>
      <c r="B15" s="1516"/>
      <c r="C15" s="1518"/>
      <c r="D15" s="1518"/>
      <c r="E15" s="1518"/>
      <c r="F15" s="1501"/>
      <c r="G15" s="1503"/>
      <c r="H15" s="511" t="s">
        <v>289</v>
      </c>
      <c r="I15" s="380"/>
      <c r="J15" s="381"/>
      <c r="K15" s="382"/>
      <c r="L15" s="383"/>
      <c r="M15" s="384"/>
      <c r="N15" s="385"/>
    </row>
    <row r="16" spans="1:14" ht="20.100000000000001" customHeight="1" x14ac:dyDescent="0.25">
      <c r="A16" s="1514"/>
      <c r="B16" s="1516"/>
      <c r="C16" s="1518"/>
      <c r="D16" s="1518"/>
      <c r="E16" s="1518"/>
      <c r="F16" s="1501"/>
      <c r="G16" s="1503"/>
      <c r="H16" s="511" t="s">
        <v>283</v>
      </c>
      <c r="I16" s="380"/>
      <c r="J16" s="381"/>
      <c r="K16" s="382"/>
      <c r="L16" s="383"/>
      <c r="M16" s="384"/>
      <c r="N16" s="385"/>
    </row>
    <row r="17" spans="1:14" ht="20.100000000000001" customHeight="1" x14ac:dyDescent="0.25">
      <c r="A17" s="1514"/>
      <c r="B17" s="1516"/>
      <c r="C17" s="1518"/>
      <c r="D17" s="1518"/>
      <c r="E17" s="1518"/>
      <c r="F17" s="1501"/>
      <c r="G17" s="1503"/>
      <c r="H17" s="511" t="s">
        <v>225</v>
      </c>
      <c r="I17" s="380"/>
      <c r="J17" s="381"/>
      <c r="K17" s="382"/>
      <c r="L17" s="383"/>
      <c r="M17" s="384"/>
      <c r="N17" s="385"/>
    </row>
    <row r="18" spans="1:14" ht="20.100000000000001" customHeight="1" x14ac:dyDescent="0.25">
      <c r="A18" s="1514"/>
      <c r="B18" s="1516"/>
      <c r="C18" s="1518"/>
      <c r="D18" s="1518"/>
      <c r="E18" s="1518"/>
      <c r="F18" s="1501"/>
      <c r="G18" s="1503"/>
      <c r="H18" s="514" t="s">
        <v>226</v>
      </c>
      <c r="I18" s="380"/>
      <c r="J18" s="381"/>
      <c r="K18" s="382"/>
      <c r="L18" s="383"/>
      <c r="M18" s="384"/>
      <c r="N18" s="385"/>
    </row>
    <row r="19" spans="1:14" ht="20.100000000000001" customHeight="1" x14ac:dyDescent="0.25">
      <c r="A19" s="1514"/>
      <c r="B19" s="1516"/>
      <c r="C19" s="1518"/>
      <c r="D19" s="1518"/>
      <c r="E19" s="1518"/>
      <c r="F19" s="1501"/>
      <c r="G19" s="1503"/>
      <c r="H19" s="511" t="s">
        <v>248</v>
      </c>
      <c r="I19" s="380"/>
      <c r="J19" s="381"/>
      <c r="K19" s="382"/>
      <c r="L19" s="383"/>
      <c r="M19" s="384"/>
      <c r="N19" s="385"/>
    </row>
    <row r="20" spans="1:14" ht="20.100000000000001" customHeight="1" x14ac:dyDescent="0.25">
      <c r="A20" s="1514"/>
      <c r="B20" s="1516"/>
      <c r="C20" s="1518"/>
      <c r="D20" s="1518"/>
      <c r="E20" s="1518"/>
      <c r="F20" s="1501"/>
      <c r="G20" s="1503"/>
      <c r="H20" s="511" t="s">
        <v>249</v>
      </c>
      <c r="I20" s="380"/>
      <c r="J20" s="381"/>
      <c r="K20" s="382"/>
      <c r="L20" s="383"/>
      <c r="M20" s="384"/>
      <c r="N20" s="385"/>
    </row>
    <row r="21" spans="1:14" ht="20.100000000000001" customHeight="1" x14ac:dyDescent="0.25">
      <c r="A21" s="1514"/>
      <c r="B21" s="1516"/>
      <c r="C21" s="1518"/>
      <c r="D21" s="1518"/>
      <c r="E21" s="1518"/>
      <c r="F21" s="1501"/>
      <c r="G21" s="1503"/>
      <c r="H21" s="511" t="s">
        <v>250</v>
      </c>
      <c r="I21" s="380"/>
      <c r="J21" s="381"/>
      <c r="K21" s="382"/>
      <c r="L21" s="383"/>
      <c r="M21" s="384"/>
      <c r="N21" s="385"/>
    </row>
    <row r="22" spans="1:14" ht="20.100000000000001" customHeight="1" x14ac:dyDescent="0.25">
      <c r="A22" s="1514"/>
      <c r="B22" s="1516"/>
      <c r="C22" s="1518"/>
      <c r="D22" s="1518"/>
      <c r="E22" s="1518"/>
      <c r="F22" s="1501"/>
      <c r="G22" s="1503"/>
      <c r="H22" s="511" t="s">
        <v>251</v>
      </c>
      <c r="I22" s="380"/>
      <c r="J22" s="381"/>
      <c r="K22" s="382"/>
      <c r="L22" s="383"/>
      <c r="M22" s="384"/>
      <c r="N22" s="385"/>
    </row>
    <row r="23" spans="1:14" ht="20.100000000000001" customHeight="1" x14ac:dyDescent="0.25">
      <c r="A23" s="1514"/>
      <c r="B23" s="1516"/>
      <c r="C23" s="1518"/>
      <c r="D23" s="1518"/>
      <c r="E23" s="1518"/>
      <c r="F23" s="1501"/>
      <c r="G23" s="1503"/>
      <c r="H23" s="511" t="s">
        <v>252</v>
      </c>
      <c r="I23" s="380"/>
      <c r="J23" s="381"/>
      <c r="K23" s="382"/>
      <c r="L23" s="383"/>
      <c r="M23" s="384"/>
      <c r="N23" s="385"/>
    </row>
    <row r="24" spans="1:14" ht="20.100000000000001" customHeight="1" x14ac:dyDescent="0.25">
      <c r="A24" s="1514"/>
      <c r="B24" s="1516"/>
      <c r="C24" s="1518"/>
      <c r="D24" s="1518"/>
      <c r="E24" s="1518"/>
      <c r="F24" s="1501"/>
      <c r="G24" s="1503"/>
      <c r="H24" s="511" t="s">
        <v>253</v>
      </c>
      <c r="I24" s="380"/>
      <c r="J24" s="381"/>
      <c r="K24" s="382"/>
      <c r="L24" s="383"/>
      <c r="M24" s="384"/>
      <c r="N24" s="385"/>
    </row>
    <row r="25" spans="1:14" ht="20.100000000000001" customHeight="1" x14ac:dyDescent="0.25">
      <c r="A25" s="1514"/>
      <c r="B25" s="1516"/>
      <c r="C25" s="1518"/>
      <c r="D25" s="1518"/>
      <c r="E25" s="1518"/>
      <c r="F25" s="1501"/>
      <c r="G25" s="1503"/>
      <c r="H25" s="511" t="s">
        <v>254</v>
      </c>
      <c r="I25" s="380"/>
      <c r="J25" s="381"/>
      <c r="K25" s="382"/>
      <c r="L25" s="383"/>
      <c r="M25" s="384"/>
      <c r="N25" s="385"/>
    </row>
    <row r="26" spans="1:14" ht="20.100000000000001" customHeight="1" x14ac:dyDescent="0.25">
      <c r="A26" s="1514"/>
      <c r="B26" s="1516"/>
      <c r="C26" s="1518"/>
      <c r="D26" s="1518"/>
      <c r="E26" s="1518"/>
      <c r="F26" s="1501"/>
      <c r="G26" s="1503"/>
      <c r="H26" s="511" t="s">
        <v>290</v>
      </c>
      <c r="I26" s="380"/>
      <c r="J26" s="381"/>
      <c r="K26" s="382"/>
      <c r="L26" s="383"/>
      <c r="M26" s="384"/>
      <c r="N26" s="385"/>
    </row>
    <row r="27" spans="1:14" ht="20.100000000000001" customHeight="1" x14ac:dyDescent="0.25">
      <c r="A27" s="1515"/>
      <c r="B27" s="1517"/>
      <c r="C27" s="1519"/>
      <c r="D27" s="1519"/>
      <c r="E27" s="1519"/>
      <c r="F27" s="1502"/>
      <c r="G27" s="1504"/>
      <c r="H27" s="511" t="s">
        <v>291</v>
      </c>
      <c r="I27" s="380"/>
      <c r="J27" s="381"/>
      <c r="K27" s="382"/>
      <c r="L27" s="383"/>
      <c r="M27" s="384"/>
      <c r="N27" s="385"/>
    </row>
    <row r="28" spans="1:14" ht="20.100000000000001" customHeight="1" thickBot="1" x14ac:dyDescent="0.3">
      <c r="A28" s="1505" t="s">
        <v>7</v>
      </c>
      <c r="B28" s="1506"/>
      <c r="C28" s="1506"/>
      <c r="D28" s="1506"/>
      <c r="E28" s="1506"/>
      <c r="F28" s="1506"/>
      <c r="G28" s="1506"/>
      <c r="H28" s="1507"/>
      <c r="I28" s="386">
        <f t="shared" ref="I28:N28" si="0">SUM(I10:I27)</f>
        <v>0</v>
      </c>
      <c r="J28" s="387">
        <f t="shared" si="0"/>
        <v>0</v>
      </c>
      <c r="K28" s="388">
        <f t="shared" si="0"/>
        <v>0</v>
      </c>
      <c r="L28" s="389">
        <f t="shared" si="0"/>
        <v>0</v>
      </c>
      <c r="M28" s="390">
        <f t="shared" si="0"/>
        <v>0</v>
      </c>
      <c r="N28" s="391">
        <f t="shared" si="0"/>
        <v>0</v>
      </c>
    </row>
    <row r="29" spans="1:14" x14ac:dyDescent="0.25">
      <c r="A29" s="392" t="s">
        <v>90</v>
      </c>
      <c r="B29" s="393"/>
      <c r="C29" s="393"/>
      <c r="D29" s="393"/>
      <c r="E29" s="393"/>
      <c r="F29" s="393"/>
      <c r="G29" s="393"/>
      <c r="H29" s="392" t="s">
        <v>255</v>
      </c>
      <c r="I29" s="393"/>
      <c r="J29" s="393"/>
      <c r="K29" s="393"/>
      <c r="L29" s="393"/>
      <c r="M29" s="393"/>
      <c r="N29" s="394"/>
    </row>
    <row r="30" spans="1:14" ht="54.95" customHeight="1" thickBot="1" x14ac:dyDescent="0.3">
      <c r="A30" s="1534"/>
      <c r="B30" s="1535"/>
      <c r="C30" s="1535"/>
      <c r="D30" s="1535"/>
      <c r="E30" s="1535"/>
      <c r="F30" s="1535"/>
      <c r="G30" s="1536"/>
      <c r="H30" s="1537" t="s">
        <v>284</v>
      </c>
      <c r="I30" s="1538"/>
      <c r="J30" s="1538"/>
      <c r="K30" s="1538"/>
      <c r="L30" s="1538"/>
      <c r="M30" s="1538"/>
      <c r="N30" s="1539"/>
    </row>
    <row r="31" spans="1:14" x14ac:dyDescent="0.25">
      <c r="A31" s="515"/>
      <c r="B31" s="515"/>
      <c r="C31" s="515"/>
      <c r="D31" s="515"/>
      <c r="E31" s="515"/>
      <c r="F31" s="515"/>
      <c r="G31" s="515"/>
      <c r="H31" s="516"/>
      <c r="I31" s="516"/>
      <c r="J31" s="516"/>
      <c r="K31" s="516"/>
      <c r="L31" s="516"/>
      <c r="M31" s="516"/>
      <c r="N31" s="516"/>
    </row>
    <row r="32" spans="1:14" ht="15.75" thickBot="1" x14ac:dyDescent="0.3">
      <c r="A32" s="517"/>
      <c r="B32" s="517"/>
      <c r="C32" s="517"/>
      <c r="D32" s="1522" t="s">
        <v>79</v>
      </c>
      <c r="E32" s="1522"/>
      <c r="F32" s="1523" t="s">
        <v>223</v>
      </c>
      <c r="G32" s="1523"/>
      <c r="H32" s="1523"/>
      <c r="I32" s="1523"/>
      <c r="J32" s="1523"/>
      <c r="K32" s="1523"/>
      <c r="L32" s="1523"/>
      <c r="M32" s="1523"/>
      <c r="N32" s="1523"/>
    </row>
    <row r="33" spans="1:14" ht="15" customHeight="1" x14ac:dyDescent="0.25">
      <c r="A33" s="1524" t="s">
        <v>75</v>
      </c>
      <c r="B33" s="1526" t="s">
        <v>224</v>
      </c>
      <c r="C33" s="1528" t="s">
        <v>76</v>
      </c>
      <c r="D33" s="1528" t="s">
        <v>88</v>
      </c>
      <c r="E33" s="1528" t="s">
        <v>238</v>
      </c>
      <c r="F33" s="1520" t="s">
        <v>239</v>
      </c>
      <c r="G33" s="1530" t="s">
        <v>89</v>
      </c>
      <c r="H33" s="1532" t="s">
        <v>80</v>
      </c>
      <c r="I33" s="1496" t="s">
        <v>256</v>
      </c>
      <c r="J33" s="1496"/>
      <c r="K33" s="1497">
        <v>2013</v>
      </c>
      <c r="L33" s="1498"/>
      <c r="M33" s="355">
        <v>2013</v>
      </c>
      <c r="N33" s="356" t="s">
        <v>257</v>
      </c>
    </row>
    <row r="34" spans="1:14" ht="22.5" customHeight="1" x14ac:dyDescent="0.25">
      <c r="A34" s="1525"/>
      <c r="B34" s="1527"/>
      <c r="C34" s="1529"/>
      <c r="D34" s="1529"/>
      <c r="E34" s="1529"/>
      <c r="F34" s="1521"/>
      <c r="G34" s="1531"/>
      <c r="H34" s="1533"/>
      <c r="I34" s="357" t="s">
        <v>240</v>
      </c>
      <c r="J34" s="358" t="s">
        <v>241</v>
      </c>
      <c r="K34" s="359" t="s">
        <v>240</v>
      </c>
      <c r="L34" s="360" t="s">
        <v>241</v>
      </c>
      <c r="M34" s="361" t="s">
        <v>240</v>
      </c>
      <c r="N34" s="362" t="s">
        <v>240</v>
      </c>
    </row>
    <row r="35" spans="1:14" ht="15.75" thickBot="1" x14ac:dyDescent="0.3">
      <c r="A35" s="1499" t="s">
        <v>242</v>
      </c>
      <c r="B35" s="1500"/>
      <c r="C35" s="363">
        <v>1</v>
      </c>
      <c r="D35" s="364">
        <v>2</v>
      </c>
      <c r="E35" s="364">
        <v>3</v>
      </c>
      <c r="F35" s="365">
        <v>4</v>
      </c>
      <c r="G35" s="366">
        <v>5</v>
      </c>
      <c r="H35" s="367">
        <v>6</v>
      </c>
      <c r="I35" s="368">
        <v>7</v>
      </c>
      <c r="J35" s="366">
        <v>8</v>
      </c>
      <c r="K35" s="369">
        <v>9</v>
      </c>
      <c r="L35" s="370">
        <v>10</v>
      </c>
      <c r="M35" s="363">
        <v>11</v>
      </c>
      <c r="N35" s="371">
        <v>12</v>
      </c>
    </row>
    <row r="36" spans="1:14" ht="20.100000000000001" customHeight="1" x14ac:dyDescent="0.25">
      <c r="A36" s="1514" t="s">
        <v>285</v>
      </c>
      <c r="B36" s="1516"/>
      <c r="C36" s="1518"/>
      <c r="D36" s="1518"/>
      <c r="E36" s="1518">
        <f>(I54+K54+M54+N54)/1000</f>
        <v>0</v>
      </c>
      <c r="F36" s="1501">
        <f>(J54+L54)/1000</f>
        <v>0</v>
      </c>
      <c r="G36" s="1503" t="e">
        <f>F36/E36</f>
        <v>#DIV/0!</v>
      </c>
      <c r="H36" s="508" t="s">
        <v>243</v>
      </c>
      <c r="I36" s="509"/>
      <c r="J36" s="372"/>
      <c r="K36" s="510"/>
      <c r="L36" s="373"/>
      <c r="M36" s="374"/>
      <c r="N36" s="375"/>
    </row>
    <row r="37" spans="1:14" ht="20.100000000000001" customHeight="1" x14ac:dyDescent="0.25">
      <c r="A37" s="1514"/>
      <c r="B37" s="1516"/>
      <c r="C37" s="1518"/>
      <c r="D37" s="1518"/>
      <c r="E37" s="1518"/>
      <c r="F37" s="1501"/>
      <c r="G37" s="1503"/>
      <c r="H37" s="508" t="s">
        <v>244</v>
      </c>
      <c r="I37" s="509"/>
      <c r="J37" s="372"/>
      <c r="K37" s="510"/>
      <c r="L37" s="373"/>
      <c r="M37" s="374"/>
      <c r="N37" s="375"/>
    </row>
    <row r="38" spans="1:14" ht="20.100000000000001" customHeight="1" x14ac:dyDescent="0.25">
      <c r="A38" s="1514"/>
      <c r="B38" s="1516"/>
      <c r="C38" s="1518"/>
      <c r="D38" s="1518"/>
      <c r="E38" s="1518"/>
      <c r="F38" s="1501"/>
      <c r="G38" s="1503"/>
      <c r="H38" s="508" t="s">
        <v>245</v>
      </c>
      <c r="I38" s="509"/>
      <c r="J38" s="372"/>
      <c r="K38" s="510"/>
      <c r="L38" s="373"/>
      <c r="M38" s="374"/>
      <c r="N38" s="375"/>
    </row>
    <row r="39" spans="1:14" ht="20.100000000000001" customHeight="1" x14ac:dyDescent="0.25">
      <c r="A39" s="1514"/>
      <c r="B39" s="1516"/>
      <c r="C39" s="1518"/>
      <c r="D39" s="1518"/>
      <c r="E39" s="1518"/>
      <c r="F39" s="1501"/>
      <c r="G39" s="1503"/>
      <c r="H39" s="511" t="s">
        <v>246</v>
      </c>
      <c r="I39" s="509"/>
      <c r="J39" s="372"/>
      <c r="K39" s="510"/>
      <c r="L39" s="373"/>
      <c r="M39" s="374"/>
      <c r="N39" s="375"/>
    </row>
    <row r="40" spans="1:14" ht="20.100000000000001" customHeight="1" x14ac:dyDescent="0.25">
      <c r="A40" s="1514"/>
      <c r="B40" s="1516"/>
      <c r="C40" s="1518"/>
      <c r="D40" s="1518"/>
      <c r="E40" s="1518"/>
      <c r="F40" s="1501"/>
      <c r="G40" s="1503"/>
      <c r="H40" s="511" t="s">
        <v>247</v>
      </c>
      <c r="I40" s="512"/>
      <c r="J40" s="376"/>
      <c r="K40" s="513"/>
      <c r="L40" s="377"/>
      <c r="M40" s="378"/>
      <c r="N40" s="379"/>
    </row>
    <row r="41" spans="1:14" ht="20.100000000000001" customHeight="1" x14ac:dyDescent="0.25">
      <c r="A41" s="1514"/>
      <c r="B41" s="1516"/>
      <c r="C41" s="1518"/>
      <c r="D41" s="1518"/>
      <c r="E41" s="1518"/>
      <c r="F41" s="1501"/>
      <c r="G41" s="1503"/>
      <c r="H41" s="511" t="s">
        <v>289</v>
      </c>
      <c r="I41" s="380"/>
      <c r="J41" s="381"/>
      <c r="K41" s="382"/>
      <c r="L41" s="383"/>
      <c r="M41" s="384"/>
      <c r="N41" s="385"/>
    </row>
    <row r="42" spans="1:14" ht="20.100000000000001" customHeight="1" x14ac:dyDescent="0.25">
      <c r="A42" s="1514"/>
      <c r="B42" s="1516"/>
      <c r="C42" s="1518"/>
      <c r="D42" s="1518"/>
      <c r="E42" s="1518"/>
      <c r="F42" s="1501"/>
      <c r="G42" s="1503"/>
      <c r="H42" s="511" t="s">
        <v>283</v>
      </c>
      <c r="I42" s="380"/>
      <c r="J42" s="381"/>
      <c r="K42" s="382"/>
      <c r="L42" s="383"/>
      <c r="M42" s="384"/>
      <c r="N42" s="385"/>
    </row>
    <row r="43" spans="1:14" ht="20.100000000000001" customHeight="1" x14ac:dyDescent="0.25">
      <c r="A43" s="1514"/>
      <c r="B43" s="1516"/>
      <c r="C43" s="1518"/>
      <c r="D43" s="1518"/>
      <c r="E43" s="1518"/>
      <c r="F43" s="1501"/>
      <c r="G43" s="1503"/>
      <c r="H43" s="511" t="s">
        <v>225</v>
      </c>
      <c r="I43" s="380"/>
      <c r="J43" s="381"/>
      <c r="K43" s="382"/>
      <c r="L43" s="383"/>
      <c r="M43" s="384"/>
      <c r="N43" s="385"/>
    </row>
    <row r="44" spans="1:14" ht="20.100000000000001" customHeight="1" x14ac:dyDescent="0.25">
      <c r="A44" s="1514"/>
      <c r="B44" s="1516"/>
      <c r="C44" s="1518"/>
      <c r="D44" s="1518"/>
      <c r="E44" s="1518"/>
      <c r="F44" s="1501"/>
      <c r="G44" s="1503"/>
      <c r="H44" s="514" t="s">
        <v>226</v>
      </c>
      <c r="I44" s="380"/>
      <c r="J44" s="381"/>
      <c r="K44" s="382"/>
      <c r="L44" s="383"/>
      <c r="M44" s="384"/>
      <c r="N44" s="385"/>
    </row>
    <row r="45" spans="1:14" ht="20.100000000000001" customHeight="1" x14ac:dyDescent="0.25">
      <c r="A45" s="1514"/>
      <c r="B45" s="1516"/>
      <c r="C45" s="1518"/>
      <c r="D45" s="1518"/>
      <c r="E45" s="1518"/>
      <c r="F45" s="1501"/>
      <c r="G45" s="1503"/>
      <c r="H45" s="511" t="s">
        <v>248</v>
      </c>
      <c r="I45" s="380"/>
      <c r="J45" s="381"/>
      <c r="K45" s="382"/>
      <c r="L45" s="383"/>
      <c r="M45" s="384"/>
      <c r="N45" s="385"/>
    </row>
    <row r="46" spans="1:14" ht="20.100000000000001" customHeight="1" x14ac:dyDescent="0.25">
      <c r="A46" s="1514"/>
      <c r="B46" s="1516"/>
      <c r="C46" s="1518"/>
      <c r="D46" s="1518"/>
      <c r="E46" s="1518"/>
      <c r="F46" s="1501"/>
      <c r="G46" s="1503"/>
      <c r="H46" s="511" t="s">
        <v>249</v>
      </c>
      <c r="I46" s="380"/>
      <c r="J46" s="381"/>
      <c r="K46" s="382"/>
      <c r="L46" s="383"/>
      <c r="M46" s="384"/>
      <c r="N46" s="385"/>
    </row>
    <row r="47" spans="1:14" ht="20.100000000000001" customHeight="1" x14ac:dyDescent="0.25">
      <c r="A47" s="1514"/>
      <c r="B47" s="1516"/>
      <c r="C47" s="1518"/>
      <c r="D47" s="1518"/>
      <c r="E47" s="1518"/>
      <c r="F47" s="1501"/>
      <c r="G47" s="1503"/>
      <c r="H47" s="511" t="s">
        <v>250</v>
      </c>
      <c r="I47" s="380"/>
      <c r="J47" s="381"/>
      <c r="K47" s="382"/>
      <c r="L47" s="383"/>
      <c r="M47" s="384"/>
      <c r="N47" s="385"/>
    </row>
    <row r="48" spans="1:14" ht="20.100000000000001" customHeight="1" x14ac:dyDescent="0.25">
      <c r="A48" s="1514"/>
      <c r="B48" s="1516"/>
      <c r="C48" s="1518"/>
      <c r="D48" s="1518"/>
      <c r="E48" s="1518"/>
      <c r="F48" s="1501"/>
      <c r="G48" s="1503"/>
      <c r="H48" s="511" t="s">
        <v>251</v>
      </c>
      <c r="I48" s="380"/>
      <c r="J48" s="381"/>
      <c r="K48" s="382"/>
      <c r="L48" s="383"/>
      <c r="M48" s="384"/>
      <c r="N48" s="385"/>
    </row>
    <row r="49" spans="1:14" ht="20.100000000000001" customHeight="1" x14ac:dyDescent="0.25">
      <c r="A49" s="1514"/>
      <c r="B49" s="1516"/>
      <c r="C49" s="1518"/>
      <c r="D49" s="1518"/>
      <c r="E49" s="1518"/>
      <c r="F49" s="1501"/>
      <c r="G49" s="1503"/>
      <c r="H49" s="511" t="s">
        <v>252</v>
      </c>
      <c r="I49" s="380"/>
      <c r="J49" s="381"/>
      <c r="K49" s="382"/>
      <c r="L49" s="383"/>
      <c r="M49" s="384"/>
      <c r="N49" s="385"/>
    </row>
    <row r="50" spans="1:14" ht="20.100000000000001" customHeight="1" x14ac:dyDescent="0.25">
      <c r="A50" s="1514"/>
      <c r="B50" s="1516"/>
      <c r="C50" s="1518"/>
      <c r="D50" s="1518"/>
      <c r="E50" s="1518"/>
      <c r="F50" s="1501"/>
      <c r="G50" s="1503"/>
      <c r="H50" s="511" t="s">
        <v>253</v>
      </c>
      <c r="I50" s="380"/>
      <c r="J50" s="381"/>
      <c r="K50" s="382"/>
      <c r="L50" s="383"/>
      <c r="M50" s="384"/>
      <c r="N50" s="385"/>
    </row>
    <row r="51" spans="1:14" ht="20.100000000000001" customHeight="1" x14ac:dyDescent="0.25">
      <c r="A51" s="1514"/>
      <c r="B51" s="1516"/>
      <c r="C51" s="1518"/>
      <c r="D51" s="1518"/>
      <c r="E51" s="1518"/>
      <c r="F51" s="1501"/>
      <c r="G51" s="1503"/>
      <c r="H51" s="511" t="s">
        <v>254</v>
      </c>
      <c r="I51" s="380"/>
      <c r="J51" s="381"/>
      <c r="K51" s="382"/>
      <c r="L51" s="383"/>
      <c r="M51" s="384"/>
      <c r="N51" s="385"/>
    </row>
    <row r="52" spans="1:14" ht="20.100000000000001" customHeight="1" x14ac:dyDescent="0.25">
      <c r="A52" s="1514"/>
      <c r="B52" s="1516"/>
      <c r="C52" s="1518"/>
      <c r="D52" s="1518"/>
      <c r="E52" s="1518"/>
      <c r="F52" s="1501"/>
      <c r="G52" s="1503"/>
      <c r="H52" s="511" t="s">
        <v>290</v>
      </c>
      <c r="I52" s="380"/>
      <c r="J52" s="381"/>
      <c r="K52" s="382"/>
      <c r="L52" s="383"/>
      <c r="M52" s="384"/>
      <c r="N52" s="385"/>
    </row>
    <row r="53" spans="1:14" ht="20.100000000000001" customHeight="1" x14ac:dyDescent="0.25">
      <c r="A53" s="1515"/>
      <c r="B53" s="1517"/>
      <c r="C53" s="1519"/>
      <c r="D53" s="1519"/>
      <c r="E53" s="1519"/>
      <c r="F53" s="1502"/>
      <c r="G53" s="1504"/>
      <c r="H53" s="511" t="s">
        <v>291</v>
      </c>
      <c r="I53" s="380"/>
      <c r="J53" s="381"/>
      <c r="K53" s="382"/>
      <c r="L53" s="383"/>
      <c r="M53" s="384"/>
      <c r="N53" s="385"/>
    </row>
    <row r="54" spans="1:14" ht="20.100000000000001" customHeight="1" thickBot="1" x14ac:dyDescent="0.3">
      <c r="A54" s="1505" t="s">
        <v>7</v>
      </c>
      <c r="B54" s="1506"/>
      <c r="C54" s="1506"/>
      <c r="D54" s="1506"/>
      <c r="E54" s="1506"/>
      <c r="F54" s="1506"/>
      <c r="G54" s="1506"/>
      <c r="H54" s="1507"/>
      <c r="I54" s="386">
        <f t="shared" ref="I54:N54" si="1">SUM(I36:I53)</f>
        <v>0</v>
      </c>
      <c r="J54" s="387">
        <f t="shared" si="1"/>
        <v>0</v>
      </c>
      <c r="K54" s="388">
        <f t="shared" si="1"/>
        <v>0</v>
      </c>
      <c r="L54" s="389">
        <f t="shared" si="1"/>
        <v>0</v>
      </c>
      <c r="M54" s="390">
        <f t="shared" si="1"/>
        <v>0</v>
      </c>
      <c r="N54" s="391">
        <f t="shared" si="1"/>
        <v>0</v>
      </c>
    </row>
    <row r="55" spans="1:14" ht="22.5" customHeight="1" thickBot="1" x14ac:dyDescent="0.3">
      <c r="A55" s="518" t="s">
        <v>90</v>
      </c>
      <c r="B55" s="519"/>
      <c r="C55" s="519"/>
      <c r="D55" s="519"/>
      <c r="E55" s="519"/>
      <c r="F55" s="519"/>
      <c r="G55" s="519"/>
      <c r="H55" s="518" t="s">
        <v>255</v>
      </c>
      <c r="I55" s="519"/>
      <c r="J55" s="519"/>
      <c r="K55" s="519"/>
      <c r="L55" s="519"/>
      <c r="M55" s="519"/>
      <c r="N55" s="520"/>
    </row>
    <row r="56" spans="1:14" ht="54.95" customHeight="1" thickBot="1" x14ac:dyDescent="0.3">
      <c r="A56" s="1508"/>
      <c r="B56" s="1509"/>
      <c r="C56" s="1509"/>
      <c r="D56" s="1509"/>
      <c r="E56" s="1509"/>
      <c r="F56" s="1509"/>
      <c r="G56" s="1510"/>
      <c r="H56" s="1511" t="s">
        <v>284</v>
      </c>
      <c r="I56" s="1512"/>
      <c r="J56" s="1512"/>
      <c r="K56" s="1512"/>
      <c r="L56" s="1512"/>
      <c r="M56" s="1512"/>
      <c r="N56" s="1513"/>
    </row>
    <row r="57" spans="1:14" x14ac:dyDescent="0.25">
      <c r="A57" s="521"/>
      <c r="B57" s="521"/>
      <c r="C57" s="522"/>
      <c r="D57" s="522"/>
      <c r="E57" s="522"/>
      <c r="F57" s="523"/>
      <c r="G57" s="524"/>
      <c r="H57" s="525"/>
      <c r="I57" s="526"/>
      <c r="J57" s="527"/>
      <c r="K57" s="526"/>
      <c r="L57" s="527"/>
      <c r="M57" s="526"/>
      <c r="N57" s="527"/>
    </row>
    <row r="58" spans="1:14" x14ac:dyDescent="0.25">
      <c r="A58" s="521"/>
      <c r="B58" s="521"/>
      <c r="C58" s="522"/>
      <c r="D58" s="522"/>
      <c r="E58" s="522"/>
      <c r="F58" s="523"/>
      <c r="G58" s="524"/>
      <c r="H58" s="525"/>
      <c r="I58" s="526"/>
      <c r="J58" s="527"/>
      <c r="K58" s="526"/>
      <c r="L58" s="527"/>
      <c r="M58" s="526"/>
      <c r="N58" s="527"/>
    </row>
    <row r="59" spans="1:14" ht="15.75" thickBot="1" x14ac:dyDescent="0.3">
      <c r="A59" s="517"/>
      <c r="B59" s="517"/>
      <c r="C59" s="517"/>
      <c r="D59" s="1522" t="s">
        <v>79</v>
      </c>
      <c r="E59" s="1522"/>
      <c r="F59" s="1523" t="s">
        <v>223</v>
      </c>
      <c r="G59" s="1523"/>
      <c r="H59" s="1523"/>
      <c r="I59" s="1523"/>
      <c r="J59" s="1523"/>
      <c r="K59" s="1523"/>
      <c r="L59" s="1523"/>
      <c r="M59" s="1523"/>
      <c r="N59" s="1523"/>
    </row>
    <row r="60" spans="1:14" ht="15" customHeight="1" x14ac:dyDescent="0.25">
      <c r="A60" s="1524" t="s">
        <v>75</v>
      </c>
      <c r="B60" s="1526" t="s">
        <v>224</v>
      </c>
      <c r="C60" s="1528" t="s">
        <v>76</v>
      </c>
      <c r="D60" s="1528" t="s">
        <v>88</v>
      </c>
      <c r="E60" s="1528" t="s">
        <v>238</v>
      </c>
      <c r="F60" s="1520" t="s">
        <v>239</v>
      </c>
      <c r="G60" s="1530" t="s">
        <v>89</v>
      </c>
      <c r="H60" s="1532" t="s">
        <v>80</v>
      </c>
      <c r="I60" s="1496" t="s">
        <v>256</v>
      </c>
      <c r="J60" s="1496"/>
      <c r="K60" s="1497">
        <v>2013</v>
      </c>
      <c r="L60" s="1498"/>
      <c r="M60" s="355">
        <v>2013</v>
      </c>
      <c r="N60" s="356" t="s">
        <v>257</v>
      </c>
    </row>
    <row r="61" spans="1:14" ht="18.75" customHeight="1" x14ac:dyDescent="0.25">
      <c r="A61" s="1525"/>
      <c r="B61" s="1527"/>
      <c r="C61" s="1529"/>
      <c r="D61" s="1529"/>
      <c r="E61" s="1529"/>
      <c r="F61" s="1521"/>
      <c r="G61" s="1531"/>
      <c r="H61" s="1533"/>
      <c r="I61" s="357" t="s">
        <v>240</v>
      </c>
      <c r="J61" s="358" t="s">
        <v>241</v>
      </c>
      <c r="K61" s="359" t="s">
        <v>240</v>
      </c>
      <c r="L61" s="360" t="s">
        <v>241</v>
      </c>
      <c r="M61" s="361" t="s">
        <v>240</v>
      </c>
      <c r="N61" s="362" t="s">
        <v>240</v>
      </c>
    </row>
    <row r="62" spans="1:14" ht="15.75" thickBot="1" x14ac:dyDescent="0.3">
      <c r="A62" s="1499" t="s">
        <v>242</v>
      </c>
      <c r="B62" s="1500"/>
      <c r="C62" s="363">
        <v>1</v>
      </c>
      <c r="D62" s="364">
        <v>2</v>
      </c>
      <c r="E62" s="364">
        <v>3</v>
      </c>
      <c r="F62" s="365">
        <v>4</v>
      </c>
      <c r="G62" s="366">
        <v>5</v>
      </c>
      <c r="H62" s="367">
        <v>6</v>
      </c>
      <c r="I62" s="368">
        <v>7</v>
      </c>
      <c r="J62" s="366">
        <v>8</v>
      </c>
      <c r="K62" s="369">
        <v>9</v>
      </c>
      <c r="L62" s="370">
        <v>10</v>
      </c>
      <c r="M62" s="363">
        <v>11</v>
      </c>
      <c r="N62" s="371">
        <v>12</v>
      </c>
    </row>
    <row r="63" spans="1:14" ht="20.100000000000001" customHeight="1" x14ac:dyDescent="0.25">
      <c r="A63" s="1514" t="s">
        <v>286</v>
      </c>
      <c r="B63" s="1516"/>
      <c r="C63" s="1518"/>
      <c r="D63" s="1518"/>
      <c r="E63" s="1518">
        <f>(I81+K81+M81+N81)/1000</f>
        <v>0</v>
      </c>
      <c r="F63" s="1501">
        <f>(J81+L81)/1000</f>
        <v>0</v>
      </c>
      <c r="G63" s="1503" t="e">
        <f>F63/E63</f>
        <v>#DIV/0!</v>
      </c>
      <c r="H63" s="508" t="s">
        <v>243</v>
      </c>
      <c r="I63" s="509"/>
      <c r="J63" s="372"/>
      <c r="K63" s="510"/>
      <c r="L63" s="373"/>
      <c r="M63" s="374"/>
      <c r="N63" s="375"/>
    </row>
    <row r="64" spans="1:14" ht="20.100000000000001" customHeight="1" x14ac:dyDescent="0.25">
      <c r="A64" s="1514"/>
      <c r="B64" s="1516"/>
      <c r="C64" s="1518"/>
      <c r="D64" s="1518"/>
      <c r="E64" s="1518"/>
      <c r="F64" s="1501"/>
      <c r="G64" s="1503"/>
      <c r="H64" s="508" t="s">
        <v>244</v>
      </c>
      <c r="I64" s="509"/>
      <c r="J64" s="372"/>
      <c r="K64" s="510"/>
      <c r="L64" s="373"/>
      <c r="M64" s="374"/>
      <c r="N64" s="375"/>
    </row>
    <row r="65" spans="1:14" ht="20.100000000000001" customHeight="1" x14ac:dyDescent="0.25">
      <c r="A65" s="1514"/>
      <c r="B65" s="1516"/>
      <c r="C65" s="1518"/>
      <c r="D65" s="1518"/>
      <c r="E65" s="1518"/>
      <c r="F65" s="1501"/>
      <c r="G65" s="1503"/>
      <c r="H65" s="508" t="s">
        <v>245</v>
      </c>
      <c r="I65" s="509"/>
      <c r="J65" s="372"/>
      <c r="K65" s="510"/>
      <c r="L65" s="373"/>
      <c r="M65" s="374"/>
      <c r="N65" s="375"/>
    </row>
    <row r="66" spans="1:14" ht="20.100000000000001" customHeight="1" x14ac:dyDescent="0.25">
      <c r="A66" s="1514"/>
      <c r="B66" s="1516"/>
      <c r="C66" s="1518"/>
      <c r="D66" s="1518"/>
      <c r="E66" s="1518"/>
      <c r="F66" s="1501"/>
      <c r="G66" s="1503"/>
      <c r="H66" s="511" t="s">
        <v>246</v>
      </c>
      <c r="I66" s="509"/>
      <c r="J66" s="372"/>
      <c r="K66" s="510"/>
      <c r="L66" s="373"/>
      <c r="M66" s="374"/>
      <c r="N66" s="375"/>
    </row>
    <row r="67" spans="1:14" ht="20.100000000000001" customHeight="1" x14ac:dyDescent="0.25">
      <c r="A67" s="1514"/>
      <c r="B67" s="1516"/>
      <c r="C67" s="1518"/>
      <c r="D67" s="1518"/>
      <c r="E67" s="1518"/>
      <c r="F67" s="1501"/>
      <c r="G67" s="1503"/>
      <c r="H67" s="511" t="s">
        <v>247</v>
      </c>
      <c r="I67" s="512"/>
      <c r="J67" s="376"/>
      <c r="K67" s="513"/>
      <c r="L67" s="377"/>
      <c r="M67" s="378"/>
      <c r="N67" s="379"/>
    </row>
    <row r="68" spans="1:14" ht="20.100000000000001" customHeight="1" x14ac:dyDescent="0.25">
      <c r="A68" s="1514"/>
      <c r="B68" s="1516"/>
      <c r="C68" s="1518"/>
      <c r="D68" s="1518"/>
      <c r="E68" s="1518"/>
      <c r="F68" s="1501"/>
      <c r="G68" s="1503"/>
      <c r="H68" s="511" t="s">
        <v>289</v>
      </c>
      <c r="I68" s="380"/>
      <c r="J68" s="381"/>
      <c r="K68" s="382"/>
      <c r="L68" s="383"/>
      <c r="M68" s="384"/>
      <c r="N68" s="385"/>
    </row>
    <row r="69" spans="1:14" ht="20.100000000000001" customHeight="1" x14ac:dyDescent="0.25">
      <c r="A69" s="1514"/>
      <c r="B69" s="1516"/>
      <c r="C69" s="1518"/>
      <c r="D69" s="1518"/>
      <c r="E69" s="1518"/>
      <c r="F69" s="1501"/>
      <c r="G69" s="1503"/>
      <c r="H69" s="511" t="s">
        <v>283</v>
      </c>
      <c r="I69" s="380"/>
      <c r="J69" s="381"/>
      <c r="K69" s="382"/>
      <c r="L69" s="383"/>
      <c r="M69" s="384"/>
      <c r="N69" s="385"/>
    </row>
    <row r="70" spans="1:14" ht="20.100000000000001" customHeight="1" x14ac:dyDescent="0.25">
      <c r="A70" s="1514"/>
      <c r="B70" s="1516"/>
      <c r="C70" s="1518"/>
      <c r="D70" s="1518"/>
      <c r="E70" s="1518"/>
      <c r="F70" s="1501"/>
      <c r="G70" s="1503"/>
      <c r="H70" s="511" t="s">
        <v>225</v>
      </c>
      <c r="I70" s="380"/>
      <c r="J70" s="381"/>
      <c r="K70" s="382"/>
      <c r="L70" s="383"/>
      <c r="M70" s="384"/>
      <c r="N70" s="385"/>
    </row>
    <row r="71" spans="1:14" ht="20.100000000000001" customHeight="1" x14ac:dyDescent="0.25">
      <c r="A71" s="1514"/>
      <c r="B71" s="1516"/>
      <c r="C71" s="1518"/>
      <c r="D71" s="1518"/>
      <c r="E71" s="1518"/>
      <c r="F71" s="1501"/>
      <c r="G71" s="1503"/>
      <c r="H71" s="514" t="s">
        <v>226</v>
      </c>
      <c r="I71" s="380"/>
      <c r="J71" s="381"/>
      <c r="K71" s="382"/>
      <c r="L71" s="383"/>
      <c r="M71" s="384"/>
      <c r="N71" s="385"/>
    </row>
    <row r="72" spans="1:14" ht="20.100000000000001" customHeight="1" x14ac:dyDescent="0.25">
      <c r="A72" s="1514"/>
      <c r="B72" s="1516"/>
      <c r="C72" s="1518"/>
      <c r="D72" s="1518"/>
      <c r="E72" s="1518"/>
      <c r="F72" s="1501"/>
      <c r="G72" s="1503"/>
      <c r="H72" s="511" t="s">
        <v>248</v>
      </c>
      <c r="I72" s="380"/>
      <c r="J72" s="381"/>
      <c r="K72" s="382"/>
      <c r="L72" s="383"/>
      <c r="M72" s="384"/>
      <c r="N72" s="385"/>
    </row>
    <row r="73" spans="1:14" ht="20.100000000000001" customHeight="1" x14ac:dyDescent="0.25">
      <c r="A73" s="1514"/>
      <c r="B73" s="1516"/>
      <c r="C73" s="1518"/>
      <c r="D73" s="1518"/>
      <c r="E73" s="1518"/>
      <c r="F73" s="1501"/>
      <c r="G73" s="1503"/>
      <c r="H73" s="511" t="s">
        <v>249</v>
      </c>
      <c r="I73" s="380"/>
      <c r="J73" s="381"/>
      <c r="K73" s="382"/>
      <c r="L73" s="383"/>
      <c r="M73" s="384"/>
      <c r="N73" s="385"/>
    </row>
    <row r="74" spans="1:14" ht="20.100000000000001" customHeight="1" x14ac:dyDescent="0.25">
      <c r="A74" s="1514"/>
      <c r="B74" s="1516"/>
      <c r="C74" s="1518"/>
      <c r="D74" s="1518"/>
      <c r="E74" s="1518"/>
      <c r="F74" s="1501"/>
      <c r="G74" s="1503"/>
      <c r="H74" s="511" t="s">
        <v>250</v>
      </c>
      <c r="I74" s="380"/>
      <c r="J74" s="381"/>
      <c r="K74" s="382"/>
      <c r="L74" s="383"/>
      <c r="M74" s="384"/>
      <c r="N74" s="385"/>
    </row>
    <row r="75" spans="1:14" ht="20.100000000000001" customHeight="1" x14ac:dyDescent="0.25">
      <c r="A75" s="1514"/>
      <c r="B75" s="1516"/>
      <c r="C75" s="1518"/>
      <c r="D75" s="1518"/>
      <c r="E75" s="1518"/>
      <c r="F75" s="1501"/>
      <c r="G75" s="1503"/>
      <c r="H75" s="511" t="s">
        <v>251</v>
      </c>
      <c r="I75" s="380"/>
      <c r="J75" s="381"/>
      <c r="K75" s="382"/>
      <c r="L75" s="383"/>
      <c r="M75" s="384"/>
      <c r="N75" s="385"/>
    </row>
    <row r="76" spans="1:14" ht="20.100000000000001" customHeight="1" x14ac:dyDescent="0.25">
      <c r="A76" s="1514"/>
      <c r="B76" s="1516"/>
      <c r="C76" s="1518"/>
      <c r="D76" s="1518"/>
      <c r="E76" s="1518"/>
      <c r="F76" s="1501"/>
      <c r="G76" s="1503"/>
      <c r="H76" s="511" t="s">
        <v>252</v>
      </c>
      <c r="I76" s="380"/>
      <c r="J76" s="381"/>
      <c r="K76" s="382"/>
      <c r="L76" s="383"/>
      <c r="M76" s="384"/>
      <c r="N76" s="385"/>
    </row>
    <row r="77" spans="1:14" ht="20.100000000000001" customHeight="1" x14ac:dyDescent="0.25">
      <c r="A77" s="1514"/>
      <c r="B77" s="1516"/>
      <c r="C77" s="1518"/>
      <c r="D77" s="1518"/>
      <c r="E77" s="1518"/>
      <c r="F77" s="1501"/>
      <c r="G77" s="1503"/>
      <c r="H77" s="511" t="s">
        <v>253</v>
      </c>
      <c r="I77" s="380"/>
      <c r="J77" s="381"/>
      <c r="K77" s="382"/>
      <c r="L77" s="383"/>
      <c r="M77" s="384"/>
      <c r="N77" s="385"/>
    </row>
    <row r="78" spans="1:14" ht="20.100000000000001" customHeight="1" x14ac:dyDescent="0.25">
      <c r="A78" s="1514"/>
      <c r="B78" s="1516"/>
      <c r="C78" s="1518"/>
      <c r="D78" s="1518"/>
      <c r="E78" s="1518"/>
      <c r="F78" s="1501"/>
      <c r="G78" s="1503"/>
      <c r="H78" s="511" t="s">
        <v>254</v>
      </c>
      <c r="I78" s="380"/>
      <c r="J78" s="381"/>
      <c r="K78" s="382"/>
      <c r="L78" s="383"/>
      <c r="M78" s="384"/>
      <c r="N78" s="385"/>
    </row>
    <row r="79" spans="1:14" ht="20.100000000000001" customHeight="1" x14ac:dyDescent="0.25">
      <c r="A79" s="1514"/>
      <c r="B79" s="1516"/>
      <c r="C79" s="1518"/>
      <c r="D79" s="1518"/>
      <c r="E79" s="1518"/>
      <c r="F79" s="1501"/>
      <c r="G79" s="1503"/>
      <c r="H79" s="511" t="s">
        <v>290</v>
      </c>
      <c r="I79" s="380"/>
      <c r="J79" s="381"/>
      <c r="K79" s="382"/>
      <c r="L79" s="383"/>
      <c r="M79" s="384"/>
      <c r="N79" s="385"/>
    </row>
    <row r="80" spans="1:14" ht="20.100000000000001" customHeight="1" x14ac:dyDescent="0.25">
      <c r="A80" s="1515"/>
      <c r="B80" s="1517"/>
      <c r="C80" s="1519"/>
      <c r="D80" s="1519"/>
      <c r="E80" s="1519"/>
      <c r="F80" s="1502"/>
      <c r="G80" s="1504"/>
      <c r="H80" s="511" t="s">
        <v>291</v>
      </c>
      <c r="I80" s="380"/>
      <c r="J80" s="381"/>
      <c r="K80" s="382"/>
      <c r="L80" s="383"/>
      <c r="M80" s="384"/>
      <c r="N80" s="385"/>
    </row>
    <row r="81" spans="1:14" ht="20.100000000000001" customHeight="1" thickBot="1" x14ac:dyDescent="0.3">
      <c r="A81" s="1505" t="s">
        <v>7</v>
      </c>
      <c r="B81" s="1506"/>
      <c r="C81" s="1506"/>
      <c r="D81" s="1506"/>
      <c r="E81" s="1506"/>
      <c r="F81" s="1506"/>
      <c r="G81" s="1506"/>
      <c r="H81" s="1507"/>
      <c r="I81" s="386">
        <f t="shared" ref="I81:N81" si="2">SUM(I63:I80)</f>
        <v>0</v>
      </c>
      <c r="J81" s="387">
        <f t="shared" si="2"/>
        <v>0</v>
      </c>
      <c r="K81" s="388">
        <f t="shared" si="2"/>
        <v>0</v>
      </c>
      <c r="L81" s="389">
        <f t="shared" si="2"/>
        <v>0</v>
      </c>
      <c r="M81" s="390">
        <f t="shared" si="2"/>
        <v>0</v>
      </c>
      <c r="N81" s="391">
        <f t="shared" si="2"/>
        <v>0</v>
      </c>
    </row>
    <row r="82" spans="1:14" ht="15.75" thickBot="1" x14ac:dyDescent="0.3">
      <c r="A82" s="518" t="s">
        <v>90</v>
      </c>
      <c r="B82" s="519"/>
      <c r="C82" s="519"/>
      <c r="D82" s="519"/>
      <c r="E82" s="519"/>
      <c r="F82" s="519"/>
      <c r="G82" s="519"/>
      <c r="H82" s="518" t="s">
        <v>255</v>
      </c>
      <c r="I82" s="519"/>
      <c r="J82" s="519"/>
      <c r="K82" s="519"/>
      <c r="L82" s="519"/>
      <c r="M82" s="519"/>
      <c r="N82" s="520"/>
    </row>
    <row r="83" spans="1:14" ht="54.95" customHeight="1" thickBot="1" x14ac:dyDescent="0.3">
      <c r="A83" s="1508"/>
      <c r="B83" s="1509"/>
      <c r="C83" s="1509"/>
      <c r="D83" s="1509"/>
      <c r="E83" s="1509"/>
      <c r="F83" s="1509"/>
      <c r="G83" s="1510"/>
      <c r="H83" s="1511" t="s">
        <v>284</v>
      </c>
      <c r="I83" s="1512"/>
      <c r="J83" s="1512"/>
      <c r="K83" s="1512"/>
      <c r="L83" s="1512"/>
      <c r="M83" s="1512"/>
      <c r="N83" s="1513"/>
    </row>
    <row r="84" spans="1:14" ht="13.5" customHeight="1" x14ac:dyDescent="0.25">
      <c r="A84" s="515"/>
      <c r="B84" s="515"/>
      <c r="C84" s="515"/>
      <c r="D84" s="515"/>
      <c r="E84" s="515"/>
      <c r="F84" s="515"/>
      <c r="G84" s="515"/>
      <c r="H84" s="516"/>
      <c r="I84" s="516"/>
      <c r="J84" s="516"/>
      <c r="K84" s="516"/>
      <c r="L84" s="516"/>
      <c r="M84" s="516"/>
      <c r="N84" s="516"/>
    </row>
    <row r="85" spans="1:14" ht="15.75" thickBot="1" x14ac:dyDescent="0.3">
      <c r="A85" s="517"/>
      <c r="B85" s="517"/>
      <c r="C85" s="517"/>
      <c r="D85" s="1522" t="s">
        <v>79</v>
      </c>
      <c r="E85" s="1522"/>
      <c r="F85" s="1523" t="s">
        <v>223</v>
      </c>
      <c r="G85" s="1523"/>
      <c r="H85" s="1523"/>
      <c r="I85" s="1523"/>
      <c r="J85" s="1523"/>
      <c r="K85" s="1523"/>
      <c r="L85" s="1523"/>
      <c r="M85" s="1523"/>
      <c r="N85" s="1523"/>
    </row>
    <row r="86" spans="1:14" ht="15" customHeight="1" x14ac:dyDescent="0.25">
      <c r="A86" s="1524" t="s">
        <v>75</v>
      </c>
      <c r="B86" s="1526" t="s">
        <v>224</v>
      </c>
      <c r="C86" s="1528" t="s">
        <v>76</v>
      </c>
      <c r="D86" s="1528" t="s">
        <v>88</v>
      </c>
      <c r="E86" s="1528" t="s">
        <v>238</v>
      </c>
      <c r="F86" s="1520" t="s">
        <v>239</v>
      </c>
      <c r="G86" s="1530" t="s">
        <v>89</v>
      </c>
      <c r="H86" s="1532" t="s">
        <v>80</v>
      </c>
      <c r="I86" s="1496" t="s">
        <v>256</v>
      </c>
      <c r="J86" s="1496"/>
      <c r="K86" s="1497">
        <v>2013</v>
      </c>
      <c r="L86" s="1498"/>
      <c r="M86" s="355">
        <v>2013</v>
      </c>
      <c r="N86" s="356" t="s">
        <v>257</v>
      </c>
    </row>
    <row r="87" spans="1:14" ht="20.25" customHeight="1" x14ac:dyDescent="0.25">
      <c r="A87" s="1525"/>
      <c r="B87" s="1527"/>
      <c r="C87" s="1529"/>
      <c r="D87" s="1529"/>
      <c r="E87" s="1529"/>
      <c r="F87" s="1521"/>
      <c r="G87" s="1531"/>
      <c r="H87" s="1533"/>
      <c r="I87" s="357" t="s">
        <v>240</v>
      </c>
      <c r="J87" s="358" t="s">
        <v>241</v>
      </c>
      <c r="K87" s="359" t="s">
        <v>240</v>
      </c>
      <c r="L87" s="360" t="s">
        <v>241</v>
      </c>
      <c r="M87" s="361" t="s">
        <v>240</v>
      </c>
      <c r="N87" s="362" t="s">
        <v>240</v>
      </c>
    </row>
    <row r="88" spans="1:14" ht="15.75" thickBot="1" x14ac:dyDescent="0.3">
      <c r="A88" s="1499" t="s">
        <v>242</v>
      </c>
      <c r="B88" s="1500"/>
      <c r="C88" s="363">
        <v>1</v>
      </c>
      <c r="D88" s="364">
        <v>2</v>
      </c>
      <c r="E88" s="364">
        <v>3</v>
      </c>
      <c r="F88" s="365">
        <v>4</v>
      </c>
      <c r="G88" s="366">
        <v>5</v>
      </c>
      <c r="H88" s="367">
        <v>6</v>
      </c>
      <c r="I88" s="368">
        <v>7</v>
      </c>
      <c r="J88" s="366">
        <v>8</v>
      </c>
      <c r="K88" s="369">
        <v>9</v>
      </c>
      <c r="L88" s="370">
        <v>10</v>
      </c>
      <c r="M88" s="363">
        <v>11</v>
      </c>
      <c r="N88" s="371">
        <v>12</v>
      </c>
    </row>
    <row r="89" spans="1:14" ht="20.100000000000001" customHeight="1" x14ac:dyDescent="0.25">
      <c r="A89" s="1514" t="s">
        <v>287</v>
      </c>
      <c r="B89" s="1516"/>
      <c r="C89" s="1518"/>
      <c r="D89" s="1518"/>
      <c r="E89" s="1518">
        <f>(I107+K107+M107+N107)/1000</f>
        <v>0</v>
      </c>
      <c r="F89" s="1501">
        <f>(J107+L107)/1000</f>
        <v>0</v>
      </c>
      <c r="G89" s="1503" t="e">
        <f>F89/E89</f>
        <v>#DIV/0!</v>
      </c>
      <c r="H89" s="508" t="s">
        <v>243</v>
      </c>
      <c r="I89" s="509"/>
      <c r="J89" s="372"/>
      <c r="K89" s="510"/>
      <c r="L89" s="373"/>
      <c r="M89" s="374"/>
      <c r="N89" s="375"/>
    </row>
    <row r="90" spans="1:14" ht="20.100000000000001" customHeight="1" x14ac:dyDescent="0.25">
      <c r="A90" s="1514"/>
      <c r="B90" s="1516"/>
      <c r="C90" s="1518"/>
      <c r="D90" s="1518"/>
      <c r="E90" s="1518"/>
      <c r="F90" s="1501"/>
      <c r="G90" s="1503"/>
      <c r="H90" s="508" t="s">
        <v>244</v>
      </c>
      <c r="I90" s="509"/>
      <c r="J90" s="372"/>
      <c r="K90" s="510"/>
      <c r="L90" s="373"/>
      <c r="M90" s="374"/>
      <c r="N90" s="375"/>
    </row>
    <row r="91" spans="1:14" ht="20.100000000000001" customHeight="1" x14ac:dyDescent="0.25">
      <c r="A91" s="1514"/>
      <c r="B91" s="1516"/>
      <c r="C91" s="1518"/>
      <c r="D91" s="1518"/>
      <c r="E91" s="1518"/>
      <c r="F91" s="1501"/>
      <c r="G91" s="1503"/>
      <c r="H91" s="508" t="s">
        <v>245</v>
      </c>
      <c r="I91" s="509"/>
      <c r="J91" s="372"/>
      <c r="K91" s="510"/>
      <c r="L91" s="373"/>
      <c r="M91" s="374"/>
      <c r="N91" s="375"/>
    </row>
    <row r="92" spans="1:14" ht="20.100000000000001" customHeight="1" x14ac:dyDescent="0.25">
      <c r="A92" s="1514"/>
      <c r="B92" s="1516"/>
      <c r="C92" s="1518"/>
      <c r="D92" s="1518"/>
      <c r="E92" s="1518"/>
      <c r="F92" s="1501"/>
      <c r="G92" s="1503"/>
      <c r="H92" s="511" t="s">
        <v>246</v>
      </c>
      <c r="I92" s="509"/>
      <c r="J92" s="372"/>
      <c r="K92" s="510"/>
      <c r="L92" s="373"/>
      <c r="M92" s="374"/>
      <c r="N92" s="375"/>
    </row>
    <row r="93" spans="1:14" ht="20.100000000000001" customHeight="1" x14ac:dyDescent="0.25">
      <c r="A93" s="1514"/>
      <c r="B93" s="1516"/>
      <c r="C93" s="1518"/>
      <c r="D93" s="1518"/>
      <c r="E93" s="1518"/>
      <c r="F93" s="1501"/>
      <c r="G93" s="1503"/>
      <c r="H93" s="511" t="s">
        <v>247</v>
      </c>
      <c r="I93" s="512"/>
      <c r="J93" s="376"/>
      <c r="K93" s="513"/>
      <c r="L93" s="377"/>
      <c r="M93" s="378"/>
      <c r="N93" s="379"/>
    </row>
    <row r="94" spans="1:14" ht="20.100000000000001" customHeight="1" x14ac:dyDescent="0.25">
      <c r="A94" s="1514"/>
      <c r="B94" s="1516"/>
      <c r="C94" s="1518"/>
      <c r="D94" s="1518"/>
      <c r="E94" s="1518"/>
      <c r="F94" s="1501"/>
      <c r="G94" s="1503"/>
      <c r="H94" s="511" t="s">
        <v>289</v>
      </c>
      <c r="I94" s="380"/>
      <c r="J94" s="381"/>
      <c r="K94" s="382"/>
      <c r="L94" s="383"/>
      <c r="M94" s="384"/>
      <c r="N94" s="385"/>
    </row>
    <row r="95" spans="1:14" ht="20.100000000000001" customHeight="1" x14ac:dyDescent="0.25">
      <c r="A95" s="1514"/>
      <c r="B95" s="1516"/>
      <c r="C95" s="1518"/>
      <c r="D95" s="1518"/>
      <c r="E95" s="1518"/>
      <c r="F95" s="1501"/>
      <c r="G95" s="1503"/>
      <c r="H95" s="511" t="s">
        <v>283</v>
      </c>
      <c r="I95" s="380"/>
      <c r="J95" s="381"/>
      <c r="K95" s="382"/>
      <c r="L95" s="383"/>
      <c r="M95" s="384"/>
      <c r="N95" s="385"/>
    </row>
    <row r="96" spans="1:14" ht="20.100000000000001" customHeight="1" x14ac:dyDescent="0.25">
      <c r="A96" s="1514"/>
      <c r="B96" s="1516"/>
      <c r="C96" s="1518"/>
      <c r="D96" s="1518"/>
      <c r="E96" s="1518"/>
      <c r="F96" s="1501"/>
      <c r="G96" s="1503"/>
      <c r="H96" s="511" t="s">
        <v>225</v>
      </c>
      <c r="I96" s="380"/>
      <c r="J96" s="381"/>
      <c r="K96" s="382"/>
      <c r="L96" s="383"/>
      <c r="M96" s="384"/>
      <c r="N96" s="385"/>
    </row>
    <row r="97" spans="1:14" ht="20.100000000000001" customHeight="1" x14ac:dyDescent="0.25">
      <c r="A97" s="1514"/>
      <c r="B97" s="1516"/>
      <c r="C97" s="1518"/>
      <c r="D97" s="1518"/>
      <c r="E97" s="1518"/>
      <c r="F97" s="1501"/>
      <c r="G97" s="1503"/>
      <c r="H97" s="514" t="s">
        <v>226</v>
      </c>
      <c r="I97" s="380"/>
      <c r="J97" s="381"/>
      <c r="K97" s="382"/>
      <c r="L97" s="383"/>
      <c r="M97" s="384"/>
      <c r="N97" s="385"/>
    </row>
    <row r="98" spans="1:14" ht="20.100000000000001" customHeight="1" x14ac:dyDescent="0.25">
      <c r="A98" s="1514"/>
      <c r="B98" s="1516"/>
      <c r="C98" s="1518"/>
      <c r="D98" s="1518"/>
      <c r="E98" s="1518"/>
      <c r="F98" s="1501"/>
      <c r="G98" s="1503"/>
      <c r="H98" s="511" t="s">
        <v>248</v>
      </c>
      <c r="I98" s="380"/>
      <c r="J98" s="381"/>
      <c r="K98" s="382"/>
      <c r="L98" s="383"/>
      <c r="M98" s="384"/>
      <c r="N98" s="385"/>
    </row>
    <row r="99" spans="1:14" ht="20.100000000000001" customHeight="1" x14ac:dyDescent="0.25">
      <c r="A99" s="1514"/>
      <c r="B99" s="1516"/>
      <c r="C99" s="1518"/>
      <c r="D99" s="1518"/>
      <c r="E99" s="1518"/>
      <c r="F99" s="1501"/>
      <c r="G99" s="1503"/>
      <c r="H99" s="511" t="s">
        <v>249</v>
      </c>
      <c r="I99" s="380"/>
      <c r="J99" s="381"/>
      <c r="K99" s="382"/>
      <c r="L99" s="383"/>
      <c r="M99" s="384"/>
      <c r="N99" s="385"/>
    </row>
    <row r="100" spans="1:14" ht="20.100000000000001" customHeight="1" x14ac:dyDescent="0.25">
      <c r="A100" s="1514"/>
      <c r="B100" s="1516"/>
      <c r="C100" s="1518"/>
      <c r="D100" s="1518"/>
      <c r="E100" s="1518"/>
      <c r="F100" s="1501"/>
      <c r="G100" s="1503"/>
      <c r="H100" s="511" t="s">
        <v>250</v>
      </c>
      <c r="I100" s="380"/>
      <c r="J100" s="381"/>
      <c r="K100" s="382"/>
      <c r="L100" s="383"/>
      <c r="M100" s="384"/>
      <c r="N100" s="385"/>
    </row>
    <row r="101" spans="1:14" ht="20.100000000000001" customHeight="1" x14ac:dyDescent="0.25">
      <c r="A101" s="1514"/>
      <c r="B101" s="1516"/>
      <c r="C101" s="1518"/>
      <c r="D101" s="1518"/>
      <c r="E101" s="1518"/>
      <c r="F101" s="1501"/>
      <c r="G101" s="1503"/>
      <c r="H101" s="511" t="s">
        <v>251</v>
      </c>
      <c r="I101" s="380"/>
      <c r="J101" s="381"/>
      <c r="K101" s="382"/>
      <c r="L101" s="383"/>
      <c r="M101" s="384"/>
      <c r="N101" s="385"/>
    </row>
    <row r="102" spans="1:14" ht="20.100000000000001" customHeight="1" x14ac:dyDescent="0.25">
      <c r="A102" s="1514"/>
      <c r="B102" s="1516"/>
      <c r="C102" s="1518"/>
      <c r="D102" s="1518"/>
      <c r="E102" s="1518"/>
      <c r="F102" s="1501"/>
      <c r="G102" s="1503"/>
      <c r="H102" s="511" t="s">
        <v>252</v>
      </c>
      <c r="I102" s="380"/>
      <c r="J102" s="381"/>
      <c r="K102" s="382"/>
      <c r="L102" s="383"/>
      <c r="M102" s="384"/>
      <c r="N102" s="385"/>
    </row>
    <row r="103" spans="1:14" ht="20.100000000000001" customHeight="1" x14ac:dyDescent="0.25">
      <c r="A103" s="1514"/>
      <c r="B103" s="1516"/>
      <c r="C103" s="1518"/>
      <c r="D103" s="1518"/>
      <c r="E103" s="1518"/>
      <c r="F103" s="1501"/>
      <c r="G103" s="1503"/>
      <c r="H103" s="511" t="s">
        <v>253</v>
      </c>
      <c r="I103" s="380"/>
      <c r="J103" s="381"/>
      <c r="K103" s="382"/>
      <c r="L103" s="383"/>
      <c r="M103" s="384"/>
      <c r="N103" s="385"/>
    </row>
    <row r="104" spans="1:14" ht="20.100000000000001" customHeight="1" x14ac:dyDescent="0.25">
      <c r="A104" s="1514"/>
      <c r="B104" s="1516"/>
      <c r="C104" s="1518"/>
      <c r="D104" s="1518"/>
      <c r="E104" s="1518"/>
      <c r="F104" s="1501"/>
      <c r="G104" s="1503"/>
      <c r="H104" s="511" t="s">
        <v>254</v>
      </c>
      <c r="I104" s="380"/>
      <c r="J104" s="381"/>
      <c r="K104" s="382"/>
      <c r="L104" s="383"/>
      <c r="M104" s="384"/>
      <c r="N104" s="385"/>
    </row>
    <row r="105" spans="1:14" ht="20.100000000000001" customHeight="1" x14ac:dyDescent="0.25">
      <c r="A105" s="1514"/>
      <c r="B105" s="1516"/>
      <c r="C105" s="1518"/>
      <c r="D105" s="1518"/>
      <c r="E105" s="1518"/>
      <c r="F105" s="1501"/>
      <c r="G105" s="1503"/>
      <c r="H105" s="511" t="s">
        <v>290</v>
      </c>
      <c r="I105" s="380"/>
      <c r="J105" s="381"/>
      <c r="K105" s="382"/>
      <c r="L105" s="383"/>
      <c r="M105" s="384"/>
      <c r="N105" s="385"/>
    </row>
    <row r="106" spans="1:14" ht="20.100000000000001" customHeight="1" x14ac:dyDescent="0.25">
      <c r="A106" s="1515"/>
      <c r="B106" s="1517"/>
      <c r="C106" s="1519"/>
      <c r="D106" s="1519"/>
      <c r="E106" s="1519"/>
      <c r="F106" s="1502"/>
      <c r="G106" s="1504"/>
      <c r="H106" s="511" t="s">
        <v>291</v>
      </c>
      <c r="I106" s="380"/>
      <c r="J106" s="381"/>
      <c r="K106" s="382"/>
      <c r="L106" s="383"/>
      <c r="M106" s="384"/>
      <c r="N106" s="385"/>
    </row>
    <row r="107" spans="1:14" ht="20.100000000000001" customHeight="1" thickBot="1" x14ac:dyDescent="0.3">
      <c r="A107" s="1505" t="s">
        <v>7</v>
      </c>
      <c r="B107" s="1506"/>
      <c r="C107" s="1506"/>
      <c r="D107" s="1506"/>
      <c r="E107" s="1506"/>
      <c r="F107" s="1506"/>
      <c r="G107" s="1506"/>
      <c r="H107" s="1507"/>
      <c r="I107" s="386">
        <f t="shared" ref="I107:N107" si="3">SUM(I89:I106)</f>
        <v>0</v>
      </c>
      <c r="J107" s="387">
        <f t="shared" si="3"/>
        <v>0</v>
      </c>
      <c r="K107" s="388">
        <f t="shared" si="3"/>
        <v>0</v>
      </c>
      <c r="L107" s="389">
        <f t="shared" si="3"/>
        <v>0</v>
      </c>
      <c r="M107" s="390">
        <f t="shared" si="3"/>
        <v>0</v>
      </c>
      <c r="N107" s="391">
        <f t="shared" si="3"/>
        <v>0</v>
      </c>
    </row>
    <row r="108" spans="1:14" ht="15.75" thickBot="1" x14ac:dyDescent="0.3">
      <c r="A108" s="518" t="s">
        <v>90</v>
      </c>
      <c r="B108" s="519"/>
      <c r="C108" s="519"/>
      <c r="D108" s="519"/>
      <c r="E108" s="519"/>
      <c r="F108" s="519"/>
      <c r="G108" s="519"/>
      <c r="H108" s="518" t="s">
        <v>255</v>
      </c>
      <c r="I108" s="519"/>
      <c r="J108" s="519"/>
      <c r="K108" s="519"/>
      <c r="L108" s="519"/>
      <c r="M108" s="519"/>
      <c r="N108" s="520"/>
    </row>
    <row r="109" spans="1:14" ht="54.95" customHeight="1" thickBot="1" x14ac:dyDescent="0.3">
      <c r="A109" s="1508"/>
      <c r="B109" s="1509"/>
      <c r="C109" s="1509"/>
      <c r="D109" s="1509"/>
      <c r="E109" s="1509"/>
      <c r="F109" s="1509"/>
      <c r="G109" s="1510"/>
      <c r="H109" s="1511" t="s">
        <v>284</v>
      </c>
      <c r="I109" s="1512"/>
      <c r="J109" s="1512"/>
      <c r="K109" s="1512"/>
      <c r="L109" s="1512"/>
      <c r="M109" s="1512"/>
      <c r="N109" s="1513"/>
    </row>
    <row r="110" spans="1:14" ht="12.95" customHeight="1" x14ac:dyDescent="0.25">
      <c r="A110" s="395" t="s">
        <v>328</v>
      </c>
    </row>
    <row r="111" spans="1:14" ht="12.95" customHeight="1" x14ac:dyDescent="0.25">
      <c r="A111" s="395" t="s">
        <v>329</v>
      </c>
      <c r="B111" s="396"/>
      <c r="C111" s="396"/>
      <c r="D111" s="396"/>
      <c r="E111" s="396"/>
      <c r="F111" s="396"/>
      <c r="G111" s="396"/>
    </row>
    <row r="112" spans="1:14" ht="12.95" customHeight="1" x14ac:dyDescent="0.25">
      <c r="A112" s="395" t="s">
        <v>288</v>
      </c>
    </row>
    <row r="113" spans="1:7" ht="12.95" customHeight="1" x14ac:dyDescent="0.25">
      <c r="B113" s="350"/>
      <c r="C113" s="350"/>
      <c r="D113" s="350"/>
      <c r="E113" s="350"/>
      <c r="F113" s="350"/>
      <c r="G113" s="350"/>
    </row>
    <row r="114" spans="1:7" ht="12.95" customHeight="1" x14ac:dyDescent="0.25">
      <c r="A114" s="397" t="s">
        <v>1</v>
      </c>
      <c r="B114" s="350"/>
      <c r="C114" s="350"/>
      <c r="D114" s="350"/>
      <c r="E114" s="350"/>
      <c r="F114" s="350"/>
      <c r="G114" s="350"/>
    </row>
    <row r="115" spans="1:7" ht="12.95" customHeight="1" x14ac:dyDescent="0.25">
      <c r="A115" s="397" t="s">
        <v>3</v>
      </c>
      <c r="B115" s="350"/>
      <c r="C115" s="350"/>
      <c r="D115" s="350"/>
      <c r="E115" s="350"/>
      <c r="F115" s="350"/>
      <c r="G115" s="350"/>
    </row>
    <row r="116" spans="1:7" ht="12.95" customHeight="1" x14ac:dyDescent="0.25">
      <c r="A116" s="397" t="s">
        <v>5</v>
      </c>
    </row>
    <row r="217" spans="1:1" x14ac:dyDescent="0.25">
      <c r="A217" s="397"/>
    </row>
    <row r="218" spans="1:1" x14ac:dyDescent="0.25">
      <c r="A218" s="397"/>
    </row>
    <row r="219" spans="1:1" x14ac:dyDescent="0.25">
      <c r="A219" s="397"/>
    </row>
  </sheetData>
  <mergeCells count="94">
    <mergeCell ref="A1:B1"/>
    <mergeCell ref="A2:B2"/>
    <mergeCell ref="D6:E6"/>
    <mergeCell ref="F6:N6"/>
    <mergeCell ref="A7:A8"/>
    <mergeCell ref="B7:B8"/>
    <mergeCell ref="C7:C8"/>
    <mergeCell ref="D7:D8"/>
    <mergeCell ref="E7:E8"/>
    <mergeCell ref="K7:L7"/>
    <mergeCell ref="I7:J7"/>
    <mergeCell ref="F7:F8"/>
    <mergeCell ref="G7:G8"/>
    <mergeCell ref="H7:H8"/>
    <mergeCell ref="G10:G27"/>
    <mergeCell ref="A9:B9"/>
    <mergeCell ref="A10:A27"/>
    <mergeCell ref="B10:B27"/>
    <mergeCell ref="C10:C27"/>
    <mergeCell ref="D10:D27"/>
    <mergeCell ref="E10:E27"/>
    <mergeCell ref="F10:F27"/>
    <mergeCell ref="A33:A34"/>
    <mergeCell ref="B33:B34"/>
    <mergeCell ref="C33:C34"/>
    <mergeCell ref="D33:D34"/>
    <mergeCell ref="A28:H28"/>
    <mergeCell ref="A30:G30"/>
    <mergeCell ref="H30:N30"/>
    <mergeCell ref="D32:E32"/>
    <mergeCell ref="F32:N32"/>
    <mergeCell ref="K33:L33"/>
    <mergeCell ref="H33:H34"/>
    <mergeCell ref="I33:J33"/>
    <mergeCell ref="A35:B35"/>
    <mergeCell ref="A36:A53"/>
    <mergeCell ref="B36:B53"/>
    <mergeCell ref="C36:C53"/>
    <mergeCell ref="D36:D53"/>
    <mergeCell ref="E36:E53"/>
    <mergeCell ref="F36:F53"/>
    <mergeCell ref="G36:G53"/>
    <mergeCell ref="E33:E34"/>
    <mergeCell ref="F33:F34"/>
    <mergeCell ref="G33:G34"/>
    <mergeCell ref="A54:H54"/>
    <mergeCell ref="A56:G56"/>
    <mergeCell ref="H56:N56"/>
    <mergeCell ref="D59:E59"/>
    <mergeCell ref="F59:N59"/>
    <mergeCell ref="A60:A61"/>
    <mergeCell ref="B60:B61"/>
    <mergeCell ref="C60:C61"/>
    <mergeCell ref="D60:D61"/>
    <mergeCell ref="E60:E61"/>
    <mergeCell ref="F60:F61"/>
    <mergeCell ref="G60:G61"/>
    <mergeCell ref="H60:H61"/>
    <mergeCell ref="I60:J60"/>
    <mergeCell ref="K60:L60"/>
    <mergeCell ref="A62:B62"/>
    <mergeCell ref="A63:A80"/>
    <mergeCell ref="B63:B80"/>
    <mergeCell ref="C63:C80"/>
    <mergeCell ref="D63:D80"/>
    <mergeCell ref="E63:E80"/>
    <mergeCell ref="F86:F87"/>
    <mergeCell ref="F63:F80"/>
    <mergeCell ref="G63:G80"/>
    <mergeCell ref="A81:H81"/>
    <mergeCell ref="A83:G83"/>
    <mergeCell ref="H83:N83"/>
    <mergeCell ref="D85:E85"/>
    <mergeCell ref="F85:N85"/>
    <mergeCell ref="A86:A87"/>
    <mergeCell ref="B86:B87"/>
    <mergeCell ref="C86:C87"/>
    <mergeCell ref="D86:D87"/>
    <mergeCell ref="E86:E87"/>
    <mergeCell ref="G86:G87"/>
    <mergeCell ref="H86:H87"/>
    <mergeCell ref="A107:H107"/>
    <mergeCell ref="A109:G109"/>
    <mergeCell ref="H109:N109"/>
    <mergeCell ref="A89:A106"/>
    <mergeCell ref="B89:B106"/>
    <mergeCell ref="C89:C106"/>
    <mergeCell ref="D89:D106"/>
    <mergeCell ref="E89:E106"/>
    <mergeCell ref="I86:J86"/>
    <mergeCell ref="K86:L86"/>
    <mergeCell ref="A88:B88"/>
    <mergeCell ref="F89:F106"/>
    <mergeCell ref="G89:G106"/>
  </mergeCells>
  <phoneticPr fontId="7" type="noConversion"/>
  <pageMargins left="0.39370078740157483" right="0.39370078740157483" top="0.98425196850393704" bottom="0.98425196850393704" header="0.51181102362204722" footer="0.51181102362204722"/>
  <pageSetup scale="49" fitToHeight="2" orientation="portrait" r:id="rId1"/>
  <headerFooter alignWithMargins="0"/>
  <rowBreaks count="1" manualBreakCount="1"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22" zoomScaleNormal="100" workbookViewId="0">
      <selection activeCell="M37" sqref="M37"/>
    </sheetView>
  </sheetViews>
  <sheetFormatPr defaultRowHeight="15" x14ac:dyDescent="0.25"/>
  <cols>
    <col min="1" max="1" width="20.42578125" style="96" customWidth="1"/>
    <col min="2" max="2" width="21.5703125" style="96" customWidth="1"/>
    <col min="3" max="3" width="10.7109375" style="96" customWidth="1"/>
    <col min="4" max="6" width="9.140625" style="96"/>
    <col min="7" max="7" width="15.140625" style="96" customWidth="1"/>
    <col min="8" max="8" width="7.28515625" style="96" customWidth="1"/>
    <col min="9" max="9" width="12.5703125" style="96" customWidth="1"/>
    <col min="10" max="10" width="9.85546875" style="96" customWidth="1"/>
    <col min="11" max="16384" width="9.140625" style="96"/>
  </cols>
  <sheetData>
    <row r="1" spans="1:12" x14ac:dyDescent="0.25">
      <c r="A1" s="1268" t="s">
        <v>281</v>
      </c>
      <c r="B1" s="1269"/>
      <c r="C1" s="116"/>
      <c r="D1" s="116"/>
      <c r="E1" s="116"/>
      <c r="F1" s="116"/>
      <c r="J1" s="98" t="s">
        <v>729</v>
      </c>
    </row>
    <row r="2" spans="1:12" x14ac:dyDescent="0.25">
      <c r="A2" s="1268" t="s">
        <v>21</v>
      </c>
      <c r="B2" s="1268"/>
      <c r="C2" s="528" t="s">
        <v>351</v>
      </c>
      <c r="D2" s="115"/>
      <c r="E2" s="115"/>
      <c r="F2" s="115"/>
      <c r="J2" s="98" t="s">
        <v>282</v>
      </c>
    </row>
    <row r="3" spans="1:12" x14ac:dyDescent="0.25">
      <c r="A3" s="400"/>
    </row>
    <row r="5" spans="1:12" ht="16.5" customHeight="1" x14ac:dyDescent="0.25">
      <c r="A5" s="1270" t="s">
        <v>330</v>
      </c>
      <c r="B5" s="1270"/>
      <c r="C5" s="1270"/>
      <c r="D5" s="1270"/>
      <c r="E5" s="1270"/>
      <c r="F5" s="1270"/>
      <c r="G5" s="1270"/>
      <c r="H5" s="1270"/>
      <c r="I5" s="1270"/>
      <c r="J5" s="1270"/>
    </row>
    <row r="6" spans="1:12" ht="15.75" thickBot="1" x14ac:dyDescent="0.3">
      <c r="A6" s="94"/>
      <c r="H6" s="401"/>
    </row>
    <row r="7" spans="1:12" ht="17.25" x14ac:dyDescent="0.25">
      <c r="A7" s="1542" t="s">
        <v>91</v>
      </c>
      <c r="B7" s="1544" t="s">
        <v>92</v>
      </c>
      <c r="C7" s="402" t="s">
        <v>93</v>
      </c>
      <c r="D7" s="1546" t="s">
        <v>94</v>
      </c>
      <c r="E7" s="1547"/>
      <c r="F7" s="403" t="s">
        <v>95</v>
      </c>
      <c r="G7" s="404" t="s">
        <v>96</v>
      </c>
      <c r="H7" s="404" t="s">
        <v>97</v>
      </c>
      <c r="I7" s="405" t="s">
        <v>98</v>
      </c>
      <c r="J7" s="1548" t="s">
        <v>99</v>
      </c>
      <c r="L7" s="406"/>
    </row>
    <row r="8" spans="1:12" ht="15.75" thickBot="1" x14ac:dyDescent="0.3">
      <c r="A8" s="1543"/>
      <c r="B8" s="1545"/>
      <c r="C8" s="407" t="s">
        <v>100</v>
      </c>
      <c r="D8" s="408" t="s">
        <v>101</v>
      </c>
      <c r="E8" s="409" t="s">
        <v>102</v>
      </c>
      <c r="F8" s="410" t="s">
        <v>103</v>
      </c>
      <c r="G8" s="409" t="s">
        <v>104</v>
      </c>
      <c r="H8" s="410" t="s">
        <v>105</v>
      </c>
      <c r="I8" s="410" t="s">
        <v>106</v>
      </c>
      <c r="J8" s="1549"/>
    </row>
    <row r="9" spans="1:12" x14ac:dyDescent="0.25">
      <c r="A9" s="984" t="s">
        <v>761</v>
      </c>
      <c r="B9" s="985" t="s">
        <v>762</v>
      </c>
      <c r="C9" s="986">
        <v>240</v>
      </c>
      <c r="D9" s="986">
        <v>215040</v>
      </c>
      <c r="E9" s="987">
        <v>492804</v>
      </c>
      <c r="F9" s="988" t="s">
        <v>848</v>
      </c>
      <c r="G9" s="988" t="s">
        <v>763</v>
      </c>
      <c r="H9" s="987">
        <v>896</v>
      </c>
      <c r="I9" s="989" t="s">
        <v>764</v>
      </c>
      <c r="J9" s="417"/>
    </row>
    <row r="10" spans="1:12" x14ac:dyDescent="0.25">
      <c r="A10" s="990" t="s">
        <v>761</v>
      </c>
      <c r="B10" s="991" t="s">
        <v>765</v>
      </c>
      <c r="C10" s="992">
        <v>240</v>
      </c>
      <c r="D10" s="992">
        <v>17772</v>
      </c>
      <c r="E10" s="993">
        <v>40704</v>
      </c>
      <c r="F10" s="994" t="s">
        <v>848</v>
      </c>
      <c r="G10" s="994" t="s">
        <v>763</v>
      </c>
      <c r="H10" s="993">
        <v>74</v>
      </c>
      <c r="I10" s="995" t="s">
        <v>766</v>
      </c>
      <c r="J10" s="983"/>
    </row>
    <row r="11" spans="1:12" x14ac:dyDescent="0.25">
      <c r="A11" s="996" t="s">
        <v>761</v>
      </c>
      <c r="B11" s="997" t="s">
        <v>767</v>
      </c>
      <c r="C11" s="998">
        <v>1000</v>
      </c>
      <c r="D11" s="998">
        <v>41320</v>
      </c>
      <c r="E11" s="999">
        <v>0</v>
      </c>
      <c r="F11" s="1000" t="s">
        <v>768</v>
      </c>
      <c r="G11" s="1000" t="s">
        <v>763</v>
      </c>
      <c r="H11" s="999">
        <v>20</v>
      </c>
      <c r="I11" s="989" t="s">
        <v>769</v>
      </c>
      <c r="J11" s="983"/>
    </row>
    <row r="12" spans="1:12" x14ac:dyDescent="0.25">
      <c r="A12" s="996" t="s">
        <v>761</v>
      </c>
      <c r="B12" s="997" t="s">
        <v>770</v>
      </c>
      <c r="C12" s="998"/>
      <c r="D12" s="998">
        <v>20000</v>
      </c>
      <c r="E12" s="999">
        <v>0</v>
      </c>
      <c r="F12" s="1000" t="s">
        <v>768</v>
      </c>
      <c r="G12" s="1000" t="s">
        <v>763</v>
      </c>
      <c r="H12" s="999">
        <v>10</v>
      </c>
      <c r="I12" s="989" t="s">
        <v>769</v>
      </c>
      <c r="J12" s="983"/>
    </row>
    <row r="13" spans="1:12" x14ac:dyDescent="0.25">
      <c r="A13" s="996" t="s">
        <v>761</v>
      </c>
      <c r="B13" s="997" t="s">
        <v>771</v>
      </c>
      <c r="C13" s="998">
        <v>50</v>
      </c>
      <c r="D13" s="998">
        <v>1790</v>
      </c>
      <c r="E13" s="999">
        <v>5020</v>
      </c>
      <c r="F13" s="1000" t="s">
        <v>772</v>
      </c>
      <c r="G13" s="1000" t="s">
        <v>763</v>
      </c>
      <c r="H13" s="999">
        <v>43</v>
      </c>
      <c r="I13" s="989" t="s">
        <v>769</v>
      </c>
      <c r="J13" s="983"/>
    </row>
    <row r="14" spans="1:12" x14ac:dyDescent="0.25">
      <c r="A14" s="996" t="s">
        <v>761</v>
      </c>
      <c r="B14" s="1001" t="s">
        <v>773</v>
      </c>
      <c r="C14" s="1002"/>
      <c r="D14" s="1002">
        <v>0</v>
      </c>
      <c r="E14" s="1003">
        <v>2500</v>
      </c>
      <c r="F14" s="1004" t="s">
        <v>774</v>
      </c>
      <c r="G14" s="1004" t="s">
        <v>775</v>
      </c>
      <c r="H14" s="1003"/>
      <c r="I14" s="989" t="s">
        <v>776</v>
      </c>
      <c r="J14" s="983"/>
    </row>
    <row r="15" spans="1:12" x14ac:dyDescent="0.25">
      <c r="A15" s="1011" t="s">
        <v>761</v>
      </c>
      <c r="B15" s="1012" t="s">
        <v>811</v>
      </c>
      <c r="C15" s="1013">
        <v>360</v>
      </c>
      <c r="D15" s="1013">
        <v>38512.5</v>
      </c>
      <c r="E15" s="1014">
        <v>238777.5</v>
      </c>
      <c r="F15" s="1015" t="s">
        <v>776</v>
      </c>
      <c r="G15" s="1015" t="s">
        <v>812</v>
      </c>
      <c r="H15" s="1016">
        <v>1205</v>
      </c>
      <c r="I15" s="1015" t="s">
        <v>813</v>
      </c>
      <c r="J15" s="1017" t="s">
        <v>814</v>
      </c>
    </row>
    <row r="16" spans="1:12" x14ac:dyDescent="0.25">
      <c r="A16" s="1011" t="s">
        <v>761</v>
      </c>
      <c r="B16" s="1012" t="s">
        <v>815</v>
      </c>
      <c r="C16" s="1013">
        <v>800</v>
      </c>
      <c r="D16" s="1013"/>
      <c r="E16" s="1013">
        <v>8000</v>
      </c>
      <c r="F16" s="1016" t="s">
        <v>816</v>
      </c>
      <c r="G16" s="1016" t="s">
        <v>817</v>
      </c>
      <c r="H16" s="1016">
        <v>27</v>
      </c>
      <c r="I16" s="1015" t="s">
        <v>813</v>
      </c>
      <c r="J16" s="1017"/>
    </row>
    <row r="17" spans="1:10" x14ac:dyDescent="0.25">
      <c r="A17" s="1011" t="s">
        <v>761</v>
      </c>
      <c r="B17" s="1012" t="s">
        <v>815</v>
      </c>
      <c r="C17" s="1013">
        <v>100</v>
      </c>
      <c r="D17" s="1013"/>
      <c r="E17" s="1013">
        <v>3500</v>
      </c>
      <c r="F17" s="1016" t="s">
        <v>776</v>
      </c>
      <c r="G17" s="1016" t="s">
        <v>818</v>
      </c>
      <c r="H17" s="1016"/>
      <c r="I17" s="1015" t="s">
        <v>813</v>
      </c>
      <c r="J17" s="1017"/>
    </row>
    <row r="18" spans="1:10" x14ac:dyDescent="0.25">
      <c r="A18" s="1011" t="s">
        <v>761</v>
      </c>
      <c r="B18" s="1012" t="s">
        <v>815</v>
      </c>
      <c r="C18" s="1013">
        <v>250</v>
      </c>
      <c r="D18" s="1013"/>
      <c r="E18" s="1013">
        <v>2500</v>
      </c>
      <c r="F18" s="1016" t="s">
        <v>816</v>
      </c>
      <c r="G18" s="1016" t="s">
        <v>817</v>
      </c>
      <c r="H18" s="1016"/>
      <c r="I18" s="1015" t="s">
        <v>813</v>
      </c>
      <c r="J18" s="1017"/>
    </row>
    <row r="19" spans="1:10" x14ac:dyDescent="0.25">
      <c r="A19" s="1011" t="s">
        <v>761</v>
      </c>
      <c r="B19" s="1012" t="s">
        <v>819</v>
      </c>
      <c r="C19" s="1013">
        <v>225</v>
      </c>
      <c r="D19" s="1013">
        <v>3000</v>
      </c>
      <c r="E19" s="1014">
        <v>24000</v>
      </c>
      <c r="F19" s="1015" t="s">
        <v>776</v>
      </c>
      <c r="G19" s="1015" t="s">
        <v>812</v>
      </c>
      <c r="H19" s="1015">
        <v>600</v>
      </c>
      <c r="I19" s="1015" t="s">
        <v>813</v>
      </c>
      <c r="J19" s="1017" t="s">
        <v>820</v>
      </c>
    </row>
    <row r="20" spans="1:10" x14ac:dyDescent="0.25">
      <c r="A20" s="1011" t="s">
        <v>761</v>
      </c>
      <c r="B20" s="1012" t="s">
        <v>821</v>
      </c>
      <c r="C20" s="1013">
        <v>450</v>
      </c>
      <c r="D20" s="1013">
        <v>6250</v>
      </c>
      <c r="E20" s="1014">
        <v>50000</v>
      </c>
      <c r="F20" s="1015" t="s">
        <v>776</v>
      </c>
      <c r="G20" s="1015" t="s">
        <v>812</v>
      </c>
      <c r="H20" s="1015">
        <v>1205</v>
      </c>
      <c r="I20" s="1015" t="s">
        <v>813</v>
      </c>
      <c r="J20" s="1017" t="s">
        <v>822</v>
      </c>
    </row>
    <row r="21" spans="1:10" x14ac:dyDescent="0.25">
      <c r="A21" s="1011" t="s">
        <v>761</v>
      </c>
      <c r="B21" s="1012" t="s">
        <v>823</v>
      </c>
      <c r="C21" s="1013">
        <v>450</v>
      </c>
      <c r="D21" s="1013">
        <v>1375</v>
      </c>
      <c r="E21" s="1014">
        <v>11000</v>
      </c>
      <c r="F21" s="1015" t="s">
        <v>776</v>
      </c>
      <c r="G21" s="1015" t="s">
        <v>812</v>
      </c>
      <c r="H21" s="1015">
        <v>1205</v>
      </c>
      <c r="I21" s="1015" t="s">
        <v>813</v>
      </c>
      <c r="J21" s="1017" t="s">
        <v>824</v>
      </c>
    </row>
    <row r="22" spans="1:10" x14ac:dyDescent="0.25">
      <c r="A22" s="1011" t="s">
        <v>761</v>
      </c>
      <c r="B22" s="1012" t="s">
        <v>825</v>
      </c>
      <c r="C22" s="1013">
        <v>450</v>
      </c>
      <c r="D22" s="1013">
        <v>20900</v>
      </c>
      <c r="E22" s="1014">
        <v>167200</v>
      </c>
      <c r="F22" s="1015" t="s">
        <v>776</v>
      </c>
      <c r="G22" s="1015" t="s">
        <v>812</v>
      </c>
      <c r="H22" s="1015">
        <v>1205</v>
      </c>
      <c r="I22" s="1015" t="s">
        <v>813</v>
      </c>
      <c r="J22" s="1017" t="s">
        <v>826</v>
      </c>
    </row>
    <row r="23" spans="1:10" x14ac:dyDescent="0.25">
      <c r="A23" s="1011" t="s">
        <v>761</v>
      </c>
      <c r="B23" s="1012" t="s">
        <v>825</v>
      </c>
      <c r="C23" s="1013">
        <v>480</v>
      </c>
      <c r="D23" s="1013"/>
      <c r="E23" s="1014">
        <v>4320</v>
      </c>
      <c r="F23" s="1015" t="s">
        <v>827</v>
      </c>
      <c r="G23" s="1016" t="s">
        <v>817</v>
      </c>
      <c r="H23" s="1015"/>
      <c r="I23" s="1015" t="s">
        <v>813</v>
      </c>
      <c r="J23" s="1017"/>
    </row>
    <row r="24" spans="1:10" x14ac:dyDescent="0.25">
      <c r="A24" s="1011" t="s">
        <v>761</v>
      </c>
      <c r="B24" s="1012" t="s">
        <v>828</v>
      </c>
      <c r="C24" s="1013">
        <v>450</v>
      </c>
      <c r="D24" s="1013">
        <v>1250</v>
      </c>
      <c r="E24" s="1014">
        <v>10000</v>
      </c>
      <c r="F24" s="1015" t="s">
        <v>776</v>
      </c>
      <c r="G24" s="1015" t="s">
        <v>812</v>
      </c>
      <c r="H24" s="1015">
        <v>1205</v>
      </c>
      <c r="I24" s="1015" t="s">
        <v>813</v>
      </c>
      <c r="J24" s="1017" t="s">
        <v>829</v>
      </c>
    </row>
    <row r="25" spans="1:10" x14ac:dyDescent="0.25">
      <c r="A25" s="1011" t="s">
        <v>761</v>
      </c>
      <c r="B25" s="1012" t="s">
        <v>830</v>
      </c>
      <c r="C25" s="1013">
        <v>450</v>
      </c>
      <c r="D25" s="1013">
        <v>2000</v>
      </c>
      <c r="E25" s="1014">
        <v>16000</v>
      </c>
      <c r="F25" s="1015" t="s">
        <v>776</v>
      </c>
      <c r="G25" s="1015" t="s">
        <v>812</v>
      </c>
      <c r="H25" s="1015">
        <v>1205</v>
      </c>
      <c r="I25" s="1015" t="s">
        <v>813</v>
      </c>
      <c r="J25" s="1017" t="s">
        <v>831</v>
      </c>
    </row>
    <row r="26" spans="1:10" x14ac:dyDescent="0.25">
      <c r="A26" s="1018" t="s">
        <v>761</v>
      </c>
      <c r="B26" s="1019" t="s">
        <v>832</v>
      </c>
      <c r="C26" s="1014">
        <v>450</v>
      </c>
      <c r="D26" s="1014">
        <v>2450</v>
      </c>
      <c r="E26" s="1014">
        <v>19600</v>
      </c>
      <c r="F26" s="1015" t="s">
        <v>776</v>
      </c>
      <c r="G26" s="1015" t="s">
        <v>812</v>
      </c>
      <c r="H26" s="1015">
        <v>1205</v>
      </c>
      <c r="I26" s="1015" t="s">
        <v>813</v>
      </c>
      <c r="J26" s="1020" t="s">
        <v>833</v>
      </c>
    </row>
    <row r="27" spans="1:10" x14ac:dyDescent="0.25">
      <c r="A27" s="1011" t="s">
        <v>761</v>
      </c>
      <c r="B27" s="1012" t="s">
        <v>847</v>
      </c>
      <c r="C27" s="1021">
        <v>450</v>
      </c>
      <c r="D27" s="1022">
        <v>5800</v>
      </c>
      <c r="E27" s="1023">
        <v>39739</v>
      </c>
      <c r="F27" s="1016" t="s">
        <v>776</v>
      </c>
      <c r="G27" s="1016" t="s">
        <v>812</v>
      </c>
      <c r="H27" s="1016">
        <v>1205</v>
      </c>
      <c r="I27" s="1016" t="s">
        <v>813</v>
      </c>
      <c r="J27" s="1024" t="s">
        <v>834</v>
      </c>
    </row>
    <row r="28" spans="1:10" x14ac:dyDescent="0.25">
      <c r="A28" s="979"/>
      <c r="B28" s="495"/>
      <c r="C28" s="494"/>
      <c r="D28" s="980"/>
      <c r="E28" s="981"/>
      <c r="F28" s="982"/>
      <c r="G28" s="982"/>
      <c r="H28" s="981"/>
      <c r="I28" s="982"/>
      <c r="J28" s="983"/>
    </row>
    <row r="29" spans="1:10" ht="15.75" thickBot="1" x14ac:dyDescent="0.3">
      <c r="A29" s="425"/>
      <c r="B29" s="426"/>
      <c r="C29" s="427"/>
      <c r="D29" s="428"/>
      <c r="E29" s="429"/>
      <c r="F29" s="430"/>
      <c r="G29" s="430"/>
      <c r="H29" s="429"/>
      <c r="I29" s="430"/>
      <c r="J29" s="431"/>
    </row>
    <row r="30" spans="1:10" ht="16.5" thickTop="1" thickBot="1" x14ac:dyDescent="0.3">
      <c r="A30" s="432" t="s">
        <v>107</v>
      </c>
      <c r="B30" s="433"/>
      <c r="C30" s="434" t="s">
        <v>59</v>
      </c>
      <c r="D30" s="435">
        <f>SUM(D9:D29)</f>
        <v>377459.5</v>
      </c>
      <c r="E30" s="435">
        <f>SUM(E9:E29)</f>
        <v>1135664.5</v>
      </c>
      <c r="F30" s="433"/>
      <c r="G30" s="433"/>
      <c r="H30" s="436"/>
      <c r="I30" s="433"/>
      <c r="J30" s="437"/>
    </row>
    <row r="33" spans="1:10" ht="15.75" x14ac:dyDescent="0.25">
      <c r="A33" s="1270" t="s">
        <v>331</v>
      </c>
      <c r="B33" s="1270"/>
      <c r="C33" s="1270"/>
      <c r="D33" s="1270"/>
      <c r="E33" s="1270"/>
      <c r="F33" s="1270"/>
      <c r="G33" s="1270"/>
      <c r="H33" s="1270"/>
      <c r="I33" s="1270"/>
      <c r="J33" s="1270"/>
    </row>
    <row r="34" spans="1:10" ht="15.75" thickBot="1" x14ac:dyDescent="0.3">
      <c r="A34" s="113"/>
      <c r="B34" s="113"/>
      <c r="C34" s="438"/>
      <c r="D34" s="438"/>
      <c r="E34" s="438"/>
      <c r="F34" s="113"/>
      <c r="G34" s="113"/>
      <c r="H34" s="438"/>
      <c r="I34" s="113"/>
      <c r="J34" s="113"/>
    </row>
    <row r="35" spans="1:10" x14ac:dyDescent="0.25">
      <c r="A35" s="1542" t="s">
        <v>91</v>
      </c>
      <c r="B35" s="1544" t="s">
        <v>92</v>
      </c>
      <c r="C35" s="402" t="s">
        <v>93</v>
      </c>
      <c r="D35" s="1546" t="s">
        <v>94</v>
      </c>
      <c r="E35" s="1547"/>
      <c r="F35" s="403" t="s">
        <v>95</v>
      </c>
      <c r="G35" s="404" t="s">
        <v>96</v>
      </c>
      <c r="H35" s="404" t="s">
        <v>97</v>
      </c>
      <c r="I35" s="405" t="s">
        <v>98</v>
      </c>
      <c r="J35" s="1548" t="s">
        <v>99</v>
      </c>
    </row>
    <row r="36" spans="1:10" ht="15.75" thickBot="1" x14ac:dyDescent="0.3">
      <c r="A36" s="1543"/>
      <c r="B36" s="1545"/>
      <c r="C36" s="407" t="s">
        <v>100</v>
      </c>
      <c r="D36" s="408" t="s">
        <v>101</v>
      </c>
      <c r="E36" s="409" t="s">
        <v>102</v>
      </c>
      <c r="F36" s="410" t="s">
        <v>103</v>
      </c>
      <c r="G36" s="409" t="s">
        <v>104</v>
      </c>
      <c r="H36" s="410" t="s">
        <v>105</v>
      </c>
      <c r="I36" s="410" t="s">
        <v>106</v>
      </c>
      <c r="J36" s="1549"/>
    </row>
    <row r="37" spans="1:10" x14ac:dyDescent="0.25">
      <c r="A37" s="1027" t="s">
        <v>836</v>
      </c>
      <c r="B37" s="1028" t="s">
        <v>837</v>
      </c>
      <c r="C37" s="1029">
        <v>15716</v>
      </c>
      <c r="D37" s="1029"/>
      <c r="E37" s="1030">
        <v>188590</v>
      </c>
      <c r="F37" s="1031" t="s">
        <v>838</v>
      </c>
      <c r="G37" s="1031" t="s">
        <v>839</v>
      </c>
      <c r="H37" s="1030">
        <v>6</v>
      </c>
      <c r="I37" s="1031" t="s">
        <v>840</v>
      </c>
      <c r="J37" s="1032" t="s">
        <v>841</v>
      </c>
    </row>
    <row r="38" spans="1:10" x14ac:dyDescent="0.25">
      <c r="A38" s="1033" t="s">
        <v>842</v>
      </c>
      <c r="B38" s="1034"/>
      <c r="C38" s="1035"/>
      <c r="D38" s="1035"/>
      <c r="E38" s="1036"/>
      <c r="F38" s="1037"/>
      <c r="G38" s="1037" t="s">
        <v>843</v>
      </c>
      <c r="H38" s="1036">
        <v>34</v>
      </c>
      <c r="I38" s="1037" t="s">
        <v>844</v>
      </c>
      <c r="J38" s="1026"/>
    </row>
    <row r="39" spans="1:10" x14ac:dyDescent="0.25">
      <c r="A39" s="418"/>
      <c r="B39" s="419"/>
      <c r="C39" s="420"/>
      <c r="D39" s="421"/>
      <c r="E39" s="422"/>
      <c r="F39" s="423"/>
      <c r="G39" s="423"/>
      <c r="H39" s="422"/>
      <c r="I39" s="423"/>
      <c r="J39" s="424"/>
    </row>
    <row r="40" spans="1:10" x14ac:dyDescent="0.25">
      <c r="A40" s="418"/>
      <c r="B40" s="419"/>
      <c r="C40" s="420"/>
      <c r="D40" s="421"/>
      <c r="E40" s="422"/>
      <c r="F40" s="423"/>
      <c r="G40" s="423"/>
      <c r="H40" s="422"/>
      <c r="I40" s="423"/>
      <c r="J40" s="424"/>
    </row>
    <row r="41" spans="1:10" ht="15.75" thickBot="1" x14ac:dyDescent="0.3">
      <c r="A41" s="425"/>
      <c r="B41" s="426"/>
      <c r="C41" s="427"/>
      <c r="D41" s="428"/>
      <c r="E41" s="429"/>
      <c r="F41" s="430"/>
      <c r="G41" s="430"/>
      <c r="H41" s="429"/>
      <c r="I41" s="430"/>
      <c r="J41" s="431"/>
    </row>
    <row r="42" spans="1:10" ht="16.5" thickTop="1" thickBot="1" x14ac:dyDescent="0.3">
      <c r="A42" s="432" t="s">
        <v>107</v>
      </c>
      <c r="B42" s="433"/>
      <c r="C42" s="434" t="s">
        <v>59</v>
      </c>
      <c r="D42" s="435">
        <f>SUM(D37:D41)</f>
        <v>0</v>
      </c>
      <c r="E42" s="435">
        <f>SUM(E37:E41)</f>
        <v>188590</v>
      </c>
      <c r="F42" s="433"/>
      <c r="G42" s="433"/>
      <c r="H42" s="436"/>
      <c r="I42" s="433"/>
      <c r="J42" s="437"/>
    </row>
    <row r="43" spans="1:10" x14ac:dyDescent="0.25">
      <c r="A43" s="113"/>
      <c r="B43" s="113"/>
      <c r="C43" s="438"/>
      <c r="D43" s="438"/>
      <c r="E43" s="438"/>
      <c r="F43" s="113"/>
      <c r="G43" s="113"/>
      <c r="H43" s="438"/>
      <c r="I43" s="113"/>
      <c r="J43" s="113"/>
    </row>
    <row r="44" spans="1:10" ht="15.75" thickBot="1" x14ac:dyDescent="0.3">
      <c r="A44" s="113"/>
      <c r="B44" s="113"/>
      <c r="C44" s="438"/>
      <c r="D44" s="438"/>
      <c r="E44" s="438"/>
      <c r="F44" s="113"/>
      <c r="G44" s="113"/>
      <c r="H44" s="113"/>
      <c r="I44" s="113"/>
      <c r="J44" s="113"/>
    </row>
    <row r="45" spans="1:10" ht="15.75" thickBot="1" x14ac:dyDescent="0.3">
      <c r="A45" s="439" t="s">
        <v>332</v>
      </c>
      <c r="B45" s="440"/>
      <c r="C45" s="441"/>
      <c r="D45" s="442">
        <f>D30+D42</f>
        <v>377459.5</v>
      </c>
      <c r="E45" s="442">
        <f>E30+E42</f>
        <v>1324254.5</v>
      </c>
      <c r="F45" s="443"/>
      <c r="G45" s="443"/>
      <c r="H45" s="113"/>
      <c r="I45" s="113"/>
      <c r="J45" s="113"/>
    </row>
    <row r="46" spans="1:10" x14ac:dyDescent="0.25">
      <c r="D46" s="444" t="s">
        <v>228</v>
      </c>
      <c r="E46" s="445"/>
    </row>
    <row r="47" spans="1:10" x14ac:dyDescent="0.25">
      <c r="D47" s="444"/>
      <c r="E47" s="445"/>
    </row>
    <row r="48" spans="1:10" x14ac:dyDescent="0.25">
      <c r="A48" s="96" t="s">
        <v>1</v>
      </c>
      <c r="B48" s="1025">
        <v>41696</v>
      </c>
    </row>
    <row r="49" spans="1:10" x14ac:dyDescent="0.25">
      <c r="A49" s="96" t="s">
        <v>108</v>
      </c>
      <c r="B49" s="96" t="s">
        <v>430</v>
      </c>
      <c r="E49" s="96" t="s">
        <v>2</v>
      </c>
      <c r="G49" s="96" t="s">
        <v>432</v>
      </c>
    </row>
    <row r="50" spans="1:10" x14ac:dyDescent="0.25">
      <c r="B50" s="446" t="s">
        <v>845</v>
      </c>
      <c r="G50" s="96" t="s">
        <v>553</v>
      </c>
    </row>
    <row r="53" spans="1:10" ht="15.75" x14ac:dyDescent="0.25">
      <c r="A53" s="1270" t="s">
        <v>333</v>
      </c>
      <c r="B53" s="1270"/>
      <c r="C53" s="1270"/>
      <c r="D53" s="1270"/>
      <c r="E53" s="1270"/>
      <c r="F53" s="1270"/>
      <c r="G53" s="1270"/>
      <c r="H53" s="1270"/>
      <c r="I53" s="1270"/>
      <c r="J53" s="1270"/>
    </row>
    <row r="54" spans="1:10" ht="15.75" thickBot="1" x14ac:dyDescent="0.3">
      <c r="A54" s="94"/>
      <c r="H54" s="401"/>
    </row>
    <row r="55" spans="1:10" x14ac:dyDescent="0.25">
      <c r="A55" s="1542" t="s">
        <v>91</v>
      </c>
      <c r="B55" s="1544" t="s">
        <v>92</v>
      </c>
      <c r="C55" s="402" t="s">
        <v>93</v>
      </c>
      <c r="D55" s="1546" t="s">
        <v>109</v>
      </c>
      <c r="E55" s="1547"/>
      <c r="F55" s="403" t="s">
        <v>95</v>
      </c>
      <c r="G55" s="404" t="s">
        <v>96</v>
      </c>
      <c r="H55" s="404" t="s">
        <v>97</v>
      </c>
      <c r="I55" s="405" t="s">
        <v>98</v>
      </c>
      <c r="J55" s="1548" t="s">
        <v>99</v>
      </c>
    </row>
    <row r="56" spans="1:10" ht="15.75" thickBot="1" x14ac:dyDescent="0.3">
      <c r="A56" s="1543"/>
      <c r="B56" s="1545"/>
      <c r="C56" s="407" t="s">
        <v>100</v>
      </c>
      <c r="D56" s="408" t="s">
        <v>101</v>
      </c>
      <c r="E56" s="409" t="s">
        <v>102</v>
      </c>
      <c r="F56" s="410" t="s">
        <v>103</v>
      </c>
      <c r="G56" s="409" t="s">
        <v>104</v>
      </c>
      <c r="H56" s="410" t="s">
        <v>105</v>
      </c>
      <c r="I56" s="410" t="s">
        <v>106</v>
      </c>
      <c r="J56" s="1549"/>
    </row>
    <row r="57" spans="1:10" x14ac:dyDescent="0.25">
      <c r="A57" s="411" t="s">
        <v>846</v>
      </c>
      <c r="B57" s="412"/>
      <c r="C57" s="413"/>
      <c r="D57" s="414"/>
      <c r="E57" s="415"/>
      <c r="F57" s="416"/>
      <c r="G57" s="416"/>
      <c r="H57" s="415"/>
      <c r="I57" s="416"/>
      <c r="J57" s="417"/>
    </row>
    <row r="58" spans="1:10" x14ac:dyDescent="0.25">
      <c r="A58" s="418"/>
      <c r="B58" s="419"/>
      <c r="C58" s="420"/>
      <c r="D58" s="421"/>
      <c r="E58" s="422"/>
      <c r="F58" s="423"/>
      <c r="G58" s="423"/>
      <c r="H58" s="422"/>
      <c r="I58" s="423"/>
      <c r="J58" s="424"/>
    </row>
    <row r="59" spans="1:10" x14ac:dyDescent="0.25">
      <c r="A59" s="418"/>
      <c r="B59" s="419"/>
      <c r="C59" s="420"/>
      <c r="D59" s="421"/>
      <c r="E59" s="422"/>
      <c r="F59" s="423"/>
      <c r="G59" s="423"/>
      <c r="H59" s="422"/>
      <c r="I59" s="423"/>
      <c r="J59" s="424"/>
    </row>
    <row r="60" spans="1:10" ht="15.75" thickBot="1" x14ac:dyDescent="0.3">
      <c r="A60" s="425"/>
      <c r="B60" s="426"/>
      <c r="C60" s="427"/>
      <c r="D60" s="428"/>
      <c r="E60" s="429"/>
      <c r="F60" s="430"/>
      <c r="G60" s="430"/>
      <c r="H60" s="429"/>
      <c r="I60" s="430"/>
      <c r="J60" s="431"/>
    </row>
    <row r="61" spans="1:10" ht="16.5" thickTop="1" thickBot="1" x14ac:dyDescent="0.3">
      <c r="A61" s="432" t="s">
        <v>107</v>
      </c>
      <c r="B61" s="433"/>
      <c r="C61" s="434" t="s">
        <v>59</v>
      </c>
      <c r="D61" s="435">
        <f>SUM(D57:D60)</f>
        <v>0</v>
      </c>
      <c r="E61" s="435">
        <f>SUM(E57:E60)</f>
        <v>0</v>
      </c>
      <c r="F61" s="433"/>
      <c r="G61" s="433"/>
      <c r="H61" s="436"/>
      <c r="I61" s="433"/>
      <c r="J61" s="437"/>
    </row>
    <row r="64" spans="1:10" ht="15.75" x14ac:dyDescent="0.25">
      <c r="A64" s="1270" t="s">
        <v>334</v>
      </c>
      <c r="B64" s="1270"/>
      <c r="C64" s="1270"/>
      <c r="D64" s="1270"/>
      <c r="E64" s="1270"/>
      <c r="F64" s="1270"/>
      <c r="G64" s="1270"/>
      <c r="H64" s="1270"/>
      <c r="I64" s="1270"/>
      <c r="J64" s="1270"/>
    </row>
    <row r="65" spans="1:10" ht="15.75" thickBot="1" x14ac:dyDescent="0.3">
      <c r="A65" s="113"/>
      <c r="B65" s="113"/>
      <c r="C65" s="438"/>
      <c r="D65" s="438"/>
      <c r="E65" s="438"/>
      <c r="F65" s="113"/>
      <c r="G65" s="113"/>
      <c r="H65" s="438"/>
      <c r="I65" s="113"/>
      <c r="J65" s="113"/>
    </row>
    <row r="66" spans="1:10" x14ac:dyDescent="0.25">
      <c r="A66" s="1542" t="s">
        <v>91</v>
      </c>
      <c r="B66" s="1544" t="s">
        <v>92</v>
      </c>
      <c r="C66" s="402" t="s">
        <v>93</v>
      </c>
      <c r="D66" s="1546" t="s">
        <v>109</v>
      </c>
      <c r="E66" s="1547"/>
      <c r="F66" s="403" t="s">
        <v>95</v>
      </c>
      <c r="G66" s="404" t="s">
        <v>96</v>
      </c>
      <c r="H66" s="404" t="s">
        <v>97</v>
      </c>
      <c r="I66" s="405" t="s">
        <v>98</v>
      </c>
      <c r="J66" s="1548" t="s">
        <v>99</v>
      </c>
    </row>
    <row r="67" spans="1:10" ht="15.75" thickBot="1" x14ac:dyDescent="0.3">
      <c r="A67" s="1543"/>
      <c r="B67" s="1545"/>
      <c r="C67" s="407" t="s">
        <v>100</v>
      </c>
      <c r="D67" s="408" t="s">
        <v>101</v>
      </c>
      <c r="E67" s="409" t="s">
        <v>102</v>
      </c>
      <c r="F67" s="410" t="s">
        <v>103</v>
      </c>
      <c r="G67" s="409" t="s">
        <v>104</v>
      </c>
      <c r="H67" s="410" t="s">
        <v>105</v>
      </c>
      <c r="I67" s="410" t="s">
        <v>106</v>
      </c>
      <c r="J67" s="1549"/>
    </row>
    <row r="68" spans="1:10" x14ac:dyDescent="0.25">
      <c r="A68" s="411" t="s">
        <v>846</v>
      </c>
      <c r="B68" s="412"/>
      <c r="C68" s="413"/>
      <c r="D68" s="414"/>
      <c r="E68" s="415"/>
      <c r="F68" s="416"/>
      <c r="G68" s="416"/>
      <c r="H68" s="415"/>
      <c r="I68" s="416"/>
      <c r="J68" s="417"/>
    </row>
    <row r="69" spans="1:10" x14ac:dyDescent="0.25">
      <c r="A69" s="418"/>
      <c r="B69" s="419"/>
      <c r="C69" s="420"/>
      <c r="D69" s="421"/>
      <c r="E69" s="422"/>
      <c r="F69" s="423"/>
      <c r="G69" s="423"/>
      <c r="H69" s="422"/>
      <c r="I69" s="423"/>
      <c r="J69" s="424"/>
    </row>
    <row r="70" spans="1:10" x14ac:dyDescent="0.25">
      <c r="A70" s="418"/>
      <c r="B70" s="419"/>
      <c r="C70" s="420"/>
      <c r="D70" s="421"/>
      <c r="E70" s="422"/>
      <c r="F70" s="423"/>
      <c r="G70" s="423"/>
      <c r="H70" s="422"/>
      <c r="I70" s="423"/>
      <c r="J70" s="424"/>
    </row>
    <row r="71" spans="1:10" ht="15.75" thickBot="1" x14ac:dyDescent="0.3">
      <c r="A71" s="425"/>
      <c r="B71" s="426"/>
      <c r="C71" s="427"/>
      <c r="D71" s="428"/>
      <c r="E71" s="429"/>
      <c r="F71" s="430"/>
      <c r="G71" s="430"/>
      <c r="H71" s="429"/>
      <c r="I71" s="430"/>
      <c r="J71" s="431"/>
    </row>
    <row r="72" spans="1:10" ht="16.5" thickTop="1" thickBot="1" x14ac:dyDescent="0.3">
      <c r="A72" s="432" t="s">
        <v>107</v>
      </c>
      <c r="B72" s="433"/>
      <c r="C72" s="434" t="s">
        <v>59</v>
      </c>
      <c r="D72" s="435">
        <f>SUM(D68:D71)</f>
        <v>0</v>
      </c>
      <c r="E72" s="435">
        <f>SUM(E68:E71)</f>
        <v>0</v>
      </c>
      <c r="F72" s="433"/>
      <c r="G72" s="433"/>
      <c r="H72" s="436"/>
      <c r="I72" s="433"/>
      <c r="J72" s="437"/>
    </row>
    <row r="73" spans="1:10" x14ac:dyDescent="0.25">
      <c r="A73" s="113"/>
      <c r="B73" s="113"/>
      <c r="C73" s="438"/>
      <c r="D73" s="438"/>
      <c r="E73" s="438"/>
      <c r="F73" s="113"/>
      <c r="G73" s="113"/>
      <c r="H73" s="438"/>
      <c r="I73" s="113"/>
      <c r="J73" s="113"/>
    </row>
    <row r="74" spans="1:10" ht="15.75" thickBot="1" x14ac:dyDescent="0.3">
      <c r="A74" s="113"/>
      <c r="B74" s="113"/>
      <c r="C74" s="438"/>
      <c r="D74" s="438"/>
      <c r="E74" s="438"/>
      <c r="F74" s="113"/>
      <c r="G74" s="113"/>
      <c r="H74" s="113"/>
      <c r="I74" s="113"/>
      <c r="J74" s="113"/>
    </row>
    <row r="75" spans="1:10" ht="16.5" thickBot="1" x14ac:dyDescent="0.3">
      <c r="A75" s="447" t="s">
        <v>335</v>
      </c>
      <c r="B75" s="440"/>
      <c r="C75" s="441"/>
      <c r="D75" s="442">
        <f>D61+D72</f>
        <v>0</v>
      </c>
      <c r="E75" s="442">
        <f>E61+E72</f>
        <v>0</v>
      </c>
      <c r="F75" s="443"/>
      <c r="G75" s="443"/>
      <c r="H75" s="113"/>
      <c r="I75" s="113"/>
      <c r="J75" s="113"/>
    </row>
    <row r="76" spans="1:10" x14ac:dyDescent="0.25">
      <c r="D76" s="116" t="s">
        <v>229</v>
      </c>
      <c r="E76" s="445"/>
    </row>
    <row r="77" spans="1:10" x14ac:dyDescent="0.25">
      <c r="D77" s="1245"/>
      <c r="E77" s="445"/>
    </row>
    <row r="78" spans="1:10" x14ac:dyDescent="0.25">
      <c r="A78" s="96" t="s">
        <v>1</v>
      </c>
      <c r="B78" s="1025">
        <v>41696</v>
      </c>
    </row>
    <row r="79" spans="1:10" x14ac:dyDescent="0.25">
      <c r="A79" s="96" t="s">
        <v>108</v>
      </c>
      <c r="B79" s="96" t="s">
        <v>430</v>
      </c>
      <c r="F79" s="96" t="s">
        <v>2</v>
      </c>
      <c r="G79" s="446" t="s">
        <v>432</v>
      </c>
    </row>
  </sheetData>
  <mergeCells count="22">
    <mergeCell ref="A1:B1"/>
    <mergeCell ref="A2:B2"/>
    <mergeCell ref="A5:J5"/>
    <mergeCell ref="A7:A8"/>
    <mergeCell ref="B7:B8"/>
    <mergeCell ref="D7:E7"/>
    <mergeCell ref="J7:J8"/>
    <mergeCell ref="A33:J33"/>
    <mergeCell ref="A35:A36"/>
    <mergeCell ref="B35:B36"/>
    <mergeCell ref="D35:E35"/>
    <mergeCell ref="J35:J36"/>
    <mergeCell ref="A53:J53"/>
    <mergeCell ref="A55:A56"/>
    <mergeCell ref="B55:B56"/>
    <mergeCell ref="D55:E55"/>
    <mergeCell ref="J55:J56"/>
    <mergeCell ref="A64:J64"/>
    <mergeCell ref="A66:A67"/>
    <mergeCell ref="B66:B67"/>
    <mergeCell ref="D66:E66"/>
    <mergeCell ref="J66:J67"/>
  </mergeCells>
  <phoneticPr fontId="7" type="noConversion"/>
  <pageMargins left="0.78740157480314965" right="0.78740157480314965" top="0.98425196850393704" bottom="0.98425196850393704" header="0.51181102362204722" footer="0.51181102362204722"/>
  <pageSetup scale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Normal="100" workbookViewId="0">
      <selection activeCell="N53" sqref="N53"/>
    </sheetView>
  </sheetViews>
  <sheetFormatPr defaultRowHeight="15" x14ac:dyDescent="0.2"/>
  <cols>
    <col min="1" max="1" width="4" style="121" customWidth="1"/>
    <col min="2" max="2" width="12.140625" style="121" customWidth="1"/>
    <col min="3" max="3" width="22" style="121" customWidth="1"/>
    <col min="4" max="4" width="27" style="121" customWidth="1"/>
    <col min="5" max="5" width="14.140625" style="121" customWidth="1"/>
    <col min="6" max="7" width="9.140625" style="121"/>
    <col min="8" max="8" width="2.85546875" style="121" customWidth="1"/>
    <col min="9" max="16384" width="9.140625" style="121"/>
  </cols>
  <sheetData>
    <row r="1" spans="1:9" x14ac:dyDescent="0.2">
      <c r="A1" s="120" t="s">
        <v>22</v>
      </c>
      <c r="B1" s="117"/>
      <c r="C1" s="117"/>
      <c r="D1" s="117"/>
      <c r="E1" s="117"/>
      <c r="F1" s="117"/>
      <c r="G1" s="117"/>
      <c r="H1" s="118" t="s">
        <v>806</v>
      </c>
    </row>
    <row r="2" spans="1:9" x14ac:dyDescent="0.2">
      <c r="A2" s="120" t="s">
        <v>21</v>
      </c>
      <c r="B2" s="117"/>
      <c r="C2" s="120" t="s">
        <v>351</v>
      </c>
      <c r="D2" s="117"/>
      <c r="E2" s="117"/>
      <c r="F2" s="117"/>
      <c r="G2" s="117"/>
      <c r="H2" s="119" t="s">
        <v>227</v>
      </c>
    </row>
    <row r="3" spans="1:9" x14ac:dyDescent="0.2">
      <c r="A3" s="120"/>
      <c r="B3" s="117"/>
      <c r="C3" s="117"/>
      <c r="D3" s="117"/>
      <c r="E3" s="117"/>
      <c r="F3" s="117"/>
      <c r="G3" s="117"/>
      <c r="H3" s="119"/>
    </row>
    <row r="4" spans="1:9" ht="15.75" x14ac:dyDescent="0.2">
      <c r="A4" s="164" t="s">
        <v>336</v>
      </c>
    </row>
    <row r="5" spans="1:9" ht="15.75" thickBot="1" x14ac:dyDescent="0.25"/>
    <row r="6" spans="1:9" ht="21" customHeight="1" thickTop="1" thickBot="1" x14ac:dyDescent="0.25">
      <c r="A6" s="1579" t="s">
        <v>337</v>
      </c>
      <c r="B6" s="1580"/>
      <c r="C6" s="1580"/>
      <c r="D6" s="1580"/>
      <c r="E6" s="1580"/>
      <c r="F6" s="1580"/>
      <c r="G6" s="1580"/>
      <c r="H6" s="1581"/>
    </row>
    <row r="7" spans="1:9" ht="26.25" customHeight="1" thickTop="1" thickBot="1" x14ac:dyDescent="0.25">
      <c r="A7" s="448" t="s">
        <v>110</v>
      </c>
      <c r="B7" s="449" t="s">
        <v>111</v>
      </c>
      <c r="C7" s="450" t="s">
        <v>112</v>
      </c>
      <c r="D7" s="1596" t="s">
        <v>113</v>
      </c>
      <c r="E7" s="1596"/>
      <c r="F7" s="1596"/>
      <c r="G7" s="1596"/>
      <c r="H7" s="1597"/>
      <c r="I7" s="451"/>
    </row>
    <row r="8" spans="1:9" ht="26.25" customHeight="1" thickTop="1" x14ac:dyDescent="0.2">
      <c r="A8" s="452">
        <v>1</v>
      </c>
      <c r="B8" s="453"/>
      <c r="C8" s="454"/>
      <c r="D8" s="1598"/>
      <c r="E8" s="1599"/>
      <c r="F8" s="1599"/>
      <c r="G8" s="1599"/>
      <c r="H8" s="1600"/>
    </row>
    <row r="9" spans="1:9" ht="15" customHeight="1" x14ac:dyDescent="0.2">
      <c r="A9" s="455"/>
      <c r="B9" s="456" t="s">
        <v>114</v>
      </c>
      <c r="C9" s="457"/>
      <c r="D9" s="458"/>
      <c r="E9" s="1576" t="s">
        <v>115</v>
      </c>
      <c r="F9" s="1577"/>
      <c r="G9" s="1577"/>
      <c r="H9" s="1578"/>
    </row>
    <row r="10" spans="1:9" ht="13.5" customHeight="1" x14ac:dyDescent="0.2">
      <c r="A10" s="455"/>
      <c r="B10" s="1564"/>
      <c r="C10" s="1602"/>
      <c r="D10" s="1602"/>
      <c r="E10" s="1564"/>
      <c r="F10" s="1602"/>
      <c r="G10" s="1602"/>
      <c r="H10" s="1603"/>
    </row>
    <row r="11" spans="1:9" ht="12.75" customHeight="1" x14ac:dyDescent="0.2">
      <c r="A11" s="455"/>
      <c r="B11" s="1553"/>
      <c r="C11" s="1592"/>
      <c r="D11" s="1592"/>
      <c r="E11" s="1553"/>
      <c r="F11" s="1592"/>
      <c r="G11" s="1592"/>
      <c r="H11" s="1604"/>
    </row>
    <row r="12" spans="1:9" ht="12.75" customHeight="1" thickBot="1" x14ac:dyDescent="0.25">
      <c r="A12" s="459"/>
      <c r="B12" s="1556"/>
      <c r="C12" s="1557"/>
      <c r="D12" s="1601"/>
      <c r="E12" s="1556"/>
      <c r="F12" s="1557"/>
      <c r="G12" s="1557"/>
      <c r="H12" s="1558"/>
    </row>
    <row r="13" spans="1:9" ht="12.75" customHeight="1" thickBot="1" x14ac:dyDescent="0.25">
      <c r="A13" s="459"/>
      <c r="B13" s="1550"/>
      <c r="C13" s="1551"/>
      <c r="D13" s="1595"/>
      <c r="E13" s="1550"/>
      <c r="F13" s="1551"/>
      <c r="G13" s="1551"/>
      <c r="H13" s="1552"/>
    </row>
    <row r="14" spans="1:9" ht="15.75" thickBot="1" x14ac:dyDescent="0.25">
      <c r="A14" s="462"/>
      <c r="B14" s="463"/>
      <c r="C14" s="463"/>
      <c r="D14" s="463"/>
      <c r="E14" s="463"/>
      <c r="F14" s="463"/>
      <c r="G14" s="463"/>
      <c r="H14" s="463"/>
    </row>
    <row r="15" spans="1:9" ht="17.25" thickTop="1" thickBot="1" x14ac:dyDescent="0.25">
      <c r="A15" s="1579" t="s">
        <v>338</v>
      </c>
      <c r="B15" s="1580"/>
      <c r="C15" s="1580"/>
      <c r="D15" s="1580"/>
      <c r="E15" s="1580"/>
      <c r="F15" s="1580"/>
      <c r="G15" s="1580"/>
      <c r="H15" s="1581"/>
    </row>
    <row r="16" spans="1:9" ht="26.25" customHeight="1" thickTop="1" thickBot="1" x14ac:dyDescent="0.25">
      <c r="A16" s="464" t="s">
        <v>110</v>
      </c>
      <c r="B16" s="465" t="s">
        <v>111</v>
      </c>
      <c r="C16" s="466" t="s">
        <v>112</v>
      </c>
      <c r="D16" s="1582" t="s">
        <v>113</v>
      </c>
      <c r="E16" s="1582"/>
      <c r="F16" s="1582"/>
      <c r="G16" s="1582"/>
      <c r="H16" s="1583"/>
      <c r="I16" s="451"/>
    </row>
    <row r="17" spans="1:8" ht="30.75" customHeight="1" x14ac:dyDescent="0.2">
      <c r="A17" s="467">
        <v>1</v>
      </c>
      <c r="B17" s="1041">
        <v>41418</v>
      </c>
      <c r="C17" s="473" t="s">
        <v>849</v>
      </c>
      <c r="D17" s="1562" t="s">
        <v>850</v>
      </c>
      <c r="E17" s="1562"/>
      <c r="F17" s="1562"/>
      <c r="G17" s="1562"/>
      <c r="H17" s="1563"/>
    </row>
    <row r="18" spans="1:8" ht="18" customHeight="1" x14ac:dyDescent="0.2">
      <c r="A18" s="467"/>
      <c r="B18" s="456" t="s">
        <v>114</v>
      </c>
      <c r="C18" s="457"/>
      <c r="D18" s="458"/>
      <c r="E18" s="456" t="s">
        <v>116</v>
      </c>
      <c r="F18" s="458"/>
      <c r="G18" s="458"/>
      <c r="H18" s="469"/>
    </row>
    <row r="19" spans="1:8" ht="12.75" customHeight="1" x14ac:dyDescent="0.2">
      <c r="A19" s="467"/>
      <c r="B19" s="1564" t="s">
        <v>858</v>
      </c>
      <c r="C19" s="1565"/>
      <c r="D19" s="1566"/>
      <c r="E19" s="1584" t="s">
        <v>59</v>
      </c>
      <c r="F19" s="1585"/>
      <c r="G19" s="1585"/>
      <c r="H19" s="1586"/>
    </row>
    <row r="20" spans="1:8" ht="12.75" customHeight="1" x14ac:dyDescent="0.2">
      <c r="A20" s="467"/>
      <c r="B20" s="1553"/>
      <c r="C20" s="1554"/>
      <c r="D20" s="1594"/>
      <c r="E20" s="1567" t="s">
        <v>115</v>
      </c>
      <c r="F20" s="1568"/>
      <c r="G20" s="1568"/>
      <c r="H20" s="1569"/>
    </row>
    <row r="21" spans="1:8" ht="23.25" customHeight="1" x14ac:dyDescent="0.2">
      <c r="A21" s="467"/>
      <c r="B21" s="1553"/>
      <c r="C21" s="1592"/>
      <c r="D21" s="1593"/>
      <c r="E21" s="1589"/>
      <c r="F21" s="1590"/>
      <c r="G21" s="1590"/>
      <c r="H21" s="1591"/>
    </row>
    <row r="22" spans="1:8" ht="12.75" customHeight="1" thickBot="1" x14ac:dyDescent="0.25">
      <c r="A22" s="1039"/>
      <c r="B22" s="470"/>
      <c r="C22" s="471"/>
      <c r="D22" s="471"/>
      <c r="E22" s="1550"/>
      <c r="F22" s="1551"/>
      <c r="G22" s="1551"/>
      <c r="H22" s="1552"/>
    </row>
    <row r="23" spans="1:8" ht="25.5" customHeight="1" x14ac:dyDescent="0.2">
      <c r="A23" s="1044">
        <v>2</v>
      </c>
      <c r="B23" s="1045">
        <v>41418</v>
      </c>
      <c r="C23" s="1046" t="s">
        <v>849</v>
      </c>
      <c r="D23" s="1587" t="s">
        <v>851</v>
      </c>
      <c r="E23" s="1587"/>
      <c r="F23" s="1587"/>
      <c r="G23" s="1587"/>
      <c r="H23" s="1588"/>
    </row>
    <row r="24" spans="1:8" ht="18" customHeight="1" x14ac:dyDescent="0.2">
      <c r="A24" s="467"/>
      <c r="B24" s="456" t="s">
        <v>114</v>
      </c>
      <c r="C24" s="457"/>
      <c r="D24" s="458"/>
      <c r="E24" s="456" t="s">
        <v>116</v>
      </c>
      <c r="F24" s="458"/>
      <c r="G24" s="458"/>
      <c r="H24" s="469"/>
    </row>
    <row r="25" spans="1:8" ht="41.25" customHeight="1" x14ac:dyDescent="0.2">
      <c r="A25" s="467"/>
      <c r="B25" s="1564" t="s">
        <v>859</v>
      </c>
      <c r="C25" s="1565"/>
      <c r="D25" s="1566"/>
      <c r="E25" s="202" t="s">
        <v>852</v>
      </c>
      <c r="F25" s="202"/>
      <c r="G25" s="202"/>
      <c r="H25" s="1047"/>
    </row>
    <row r="26" spans="1:8" ht="12.75" customHeight="1" x14ac:dyDescent="0.2">
      <c r="A26" s="474"/>
      <c r="B26" s="1559"/>
      <c r="C26" s="1560"/>
      <c r="D26" s="1561"/>
      <c r="E26" s="1567" t="s">
        <v>115</v>
      </c>
      <c r="F26" s="1568"/>
      <c r="G26" s="1568"/>
      <c r="H26" s="1569"/>
    </row>
    <row r="27" spans="1:8" ht="12.75" customHeight="1" x14ac:dyDescent="0.2">
      <c r="A27" s="474"/>
      <c r="B27" s="1559"/>
      <c r="C27" s="1560"/>
      <c r="D27" s="1561"/>
      <c r="E27" s="1589" t="s">
        <v>853</v>
      </c>
      <c r="F27" s="1590"/>
      <c r="G27" s="1590"/>
      <c r="H27" s="1591"/>
    </row>
    <row r="28" spans="1:8" ht="12.75" customHeight="1" thickBot="1" x14ac:dyDescent="0.25">
      <c r="A28" s="475"/>
      <c r="B28" s="1550"/>
      <c r="C28" s="1551"/>
      <c r="D28" s="1595"/>
      <c r="E28" s="1550"/>
      <c r="F28" s="1551"/>
      <c r="G28" s="1551"/>
      <c r="H28" s="1552"/>
    </row>
    <row r="29" spans="1:8" ht="25.5" customHeight="1" x14ac:dyDescent="0.2">
      <c r="A29" s="467">
        <v>3</v>
      </c>
      <c r="B29" s="468"/>
      <c r="C29" s="473"/>
      <c r="D29" s="1562"/>
      <c r="E29" s="1562"/>
      <c r="F29" s="1562"/>
      <c r="G29" s="1562"/>
      <c r="H29" s="1563"/>
    </row>
    <row r="30" spans="1:8" ht="18" customHeight="1" x14ac:dyDescent="0.2">
      <c r="A30" s="467"/>
      <c r="B30" s="456" t="s">
        <v>114</v>
      </c>
      <c r="C30" s="457"/>
      <c r="D30" s="458"/>
      <c r="E30" s="456" t="s">
        <v>116</v>
      </c>
      <c r="F30" s="458"/>
      <c r="G30" s="458"/>
      <c r="H30" s="469"/>
    </row>
    <row r="31" spans="1:8" ht="12.75" customHeight="1" x14ac:dyDescent="0.2">
      <c r="A31" s="467"/>
      <c r="B31" s="1564"/>
      <c r="C31" s="1565"/>
      <c r="D31" s="1566"/>
      <c r="E31" s="1564"/>
      <c r="F31" s="1565"/>
      <c r="G31" s="1565"/>
      <c r="H31" s="1573"/>
    </row>
    <row r="32" spans="1:8" ht="12.75" customHeight="1" x14ac:dyDescent="0.2">
      <c r="A32" s="474"/>
      <c r="B32" s="1559"/>
      <c r="C32" s="1560"/>
      <c r="D32" s="1561"/>
      <c r="E32" s="1567" t="s">
        <v>115</v>
      </c>
      <c r="F32" s="1568"/>
      <c r="G32" s="1568"/>
      <c r="H32" s="1569"/>
    </row>
    <row r="33" spans="1:9" ht="12.75" customHeight="1" x14ac:dyDescent="0.2">
      <c r="A33" s="474"/>
      <c r="B33" s="1559"/>
      <c r="C33" s="1560"/>
      <c r="D33" s="1561"/>
      <c r="E33" s="1589"/>
      <c r="F33" s="1590"/>
      <c r="G33" s="1590"/>
      <c r="H33" s="1591"/>
    </row>
    <row r="34" spans="1:9" ht="12.75" customHeight="1" thickBot="1" x14ac:dyDescent="0.25">
      <c r="A34" s="475"/>
      <c r="B34" s="1550"/>
      <c r="C34" s="1551"/>
      <c r="D34" s="1595"/>
      <c r="E34" s="1550"/>
      <c r="F34" s="1551"/>
      <c r="G34" s="1551"/>
      <c r="H34" s="1552"/>
    </row>
    <row r="35" spans="1:9" ht="12.75" customHeight="1" x14ac:dyDescent="0.2">
      <c r="A35" s="202"/>
      <c r="B35" s="476"/>
      <c r="C35" s="476"/>
      <c r="D35" s="476"/>
      <c r="E35" s="476"/>
      <c r="F35" s="476"/>
      <c r="G35" s="476"/>
      <c r="H35" s="476"/>
    </row>
    <row r="36" spans="1:9" ht="12.75" customHeight="1" x14ac:dyDescent="0.2">
      <c r="A36" s="202"/>
      <c r="B36" s="1048"/>
      <c r="C36" s="476"/>
      <c r="D36" s="476"/>
      <c r="E36" s="476"/>
      <c r="F36" s="476"/>
      <c r="G36" s="476"/>
      <c r="H36" s="476"/>
    </row>
    <row r="37" spans="1:9" ht="12.75" customHeight="1" thickBot="1" x14ac:dyDescent="0.25">
      <c r="A37" s="202"/>
      <c r="B37" s="476"/>
      <c r="C37" s="476"/>
      <c r="D37" s="476"/>
      <c r="E37" s="476"/>
      <c r="F37" s="476"/>
      <c r="G37" s="476"/>
      <c r="H37" s="476"/>
    </row>
    <row r="38" spans="1:9" ht="19.5" customHeight="1" thickTop="1" thickBot="1" x14ac:dyDescent="0.25">
      <c r="A38" s="1579" t="s">
        <v>339</v>
      </c>
      <c r="B38" s="1580"/>
      <c r="C38" s="1580"/>
      <c r="D38" s="1580"/>
      <c r="E38" s="1580"/>
      <c r="F38" s="1580"/>
      <c r="G38" s="1580"/>
      <c r="H38" s="1581"/>
    </row>
    <row r="39" spans="1:9" ht="26.25" customHeight="1" thickTop="1" thickBot="1" x14ac:dyDescent="0.25">
      <c r="A39" s="477" t="s">
        <v>110</v>
      </c>
      <c r="B39" s="1040" t="s">
        <v>111</v>
      </c>
      <c r="C39" s="1040" t="s">
        <v>112</v>
      </c>
      <c r="D39" s="1605" t="s">
        <v>113</v>
      </c>
      <c r="E39" s="1606"/>
      <c r="F39" s="1606"/>
      <c r="G39" s="1606"/>
      <c r="H39" s="1607"/>
      <c r="I39" s="451"/>
    </row>
    <row r="40" spans="1:9" ht="42" customHeight="1" x14ac:dyDescent="0.2">
      <c r="A40" s="478">
        <v>1</v>
      </c>
      <c r="B40" s="1042" t="s">
        <v>854</v>
      </c>
      <c r="C40" s="473" t="s">
        <v>855</v>
      </c>
      <c r="D40" s="1562" t="s">
        <v>902</v>
      </c>
      <c r="E40" s="1562"/>
      <c r="F40" s="1562"/>
      <c r="G40" s="1562"/>
      <c r="H40" s="1563"/>
    </row>
    <row r="41" spans="1:9" ht="13.5" customHeight="1" x14ac:dyDescent="0.2">
      <c r="A41" s="455"/>
      <c r="B41" s="456" t="s">
        <v>114</v>
      </c>
      <c r="C41" s="457"/>
      <c r="D41" s="458"/>
      <c r="E41" s="1576" t="s">
        <v>115</v>
      </c>
      <c r="F41" s="1577"/>
      <c r="G41" s="1577"/>
      <c r="H41" s="1578"/>
    </row>
    <row r="42" spans="1:9" ht="12.75" customHeight="1" x14ac:dyDescent="0.2">
      <c r="A42" s="455"/>
      <c r="B42" s="1564" t="s">
        <v>858</v>
      </c>
      <c r="C42" s="1602"/>
      <c r="D42" s="1602"/>
      <c r="E42" s="1564" t="s">
        <v>59</v>
      </c>
      <c r="F42" s="1602"/>
      <c r="G42" s="1602"/>
      <c r="H42" s="1603"/>
    </row>
    <row r="43" spans="1:9" ht="12.75" customHeight="1" x14ac:dyDescent="0.2">
      <c r="A43" s="455"/>
      <c r="B43" s="1553"/>
      <c r="C43" s="1592"/>
      <c r="D43" s="1592"/>
      <c r="E43" s="1553"/>
      <c r="F43" s="1592"/>
      <c r="G43" s="1592"/>
      <c r="H43" s="1604"/>
    </row>
    <row r="44" spans="1:9" ht="12.75" customHeight="1" thickBot="1" x14ac:dyDescent="0.25">
      <c r="A44" s="459"/>
      <c r="B44" s="1608"/>
      <c r="C44" s="1609"/>
      <c r="D44" s="1609"/>
      <c r="E44" s="1608"/>
      <c r="F44" s="1609"/>
      <c r="G44" s="1609"/>
      <c r="H44" s="1610"/>
    </row>
    <row r="45" spans="1:9" ht="16.5" customHeight="1" x14ac:dyDescent="0.2">
      <c r="A45" s="1038">
        <v>2</v>
      </c>
      <c r="B45" s="1043">
        <v>41396</v>
      </c>
      <c r="C45" s="461" t="s">
        <v>856</v>
      </c>
      <c r="D45" s="1574" t="s">
        <v>861</v>
      </c>
      <c r="E45" s="1574"/>
      <c r="F45" s="1574"/>
      <c r="G45" s="1574"/>
      <c r="H45" s="1575"/>
    </row>
    <row r="46" spans="1:9" ht="15" customHeight="1" x14ac:dyDescent="0.2">
      <c r="A46" s="455"/>
      <c r="B46" s="456" t="s">
        <v>114</v>
      </c>
      <c r="C46" s="457"/>
      <c r="D46" s="458"/>
      <c r="E46" s="1576" t="s">
        <v>115</v>
      </c>
      <c r="F46" s="1577"/>
      <c r="G46" s="1577"/>
      <c r="H46" s="1578"/>
    </row>
    <row r="47" spans="1:9" ht="12.75" customHeight="1" x14ac:dyDescent="0.2">
      <c r="A47" s="455"/>
      <c r="B47" s="1564" t="s">
        <v>858</v>
      </c>
      <c r="C47" s="1565"/>
      <c r="D47" s="1565"/>
      <c r="E47" s="1564" t="s">
        <v>59</v>
      </c>
      <c r="F47" s="1565"/>
      <c r="G47" s="1565"/>
      <c r="H47" s="1573"/>
    </row>
    <row r="48" spans="1:9" ht="12.75" customHeight="1" x14ac:dyDescent="0.2">
      <c r="A48" s="455"/>
      <c r="B48" s="1553"/>
      <c r="C48" s="1554"/>
      <c r="D48" s="1554"/>
      <c r="E48" s="1553"/>
      <c r="F48" s="1554"/>
      <c r="G48" s="1554"/>
      <c r="H48" s="1555"/>
    </row>
    <row r="49" spans="1:8" ht="12.75" customHeight="1" thickBot="1" x14ac:dyDescent="0.25">
      <c r="A49" s="459"/>
      <c r="B49" s="1550"/>
      <c r="C49" s="1551"/>
      <c r="D49" s="1595"/>
      <c r="E49" s="1550"/>
      <c r="F49" s="1551"/>
      <c r="G49" s="1551"/>
      <c r="H49" s="1552"/>
    </row>
    <row r="50" spans="1:8" ht="24.75" customHeight="1" x14ac:dyDescent="0.2">
      <c r="A50" s="1038">
        <v>3</v>
      </c>
      <c r="B50" s="1041">
        <v>41565</v>
      </c>
      <c r="C50" s="473" t="s">
        <v>857</v>
      </c>
      <c r="D50" s="1562" t="s">
        <v>862</v>
      </c>
      <c r="E50" s="1562"/>
      <c r="F50" s="1562"/>
      <c r="G50" s="1562"/>
      <c r="H50" s="1563"/>
    </row>
    <row r="51" spans="1:8" ht="15" customHeight="1" x14ac:dyDescent="0.2">
      <c r="A51" s="455"/>
      <c r="B51" s="456" t="s">
        <v>114</v>
      </c>
      <c r="C51" s="457"/>
      <c r="D51" s="458"/>
      <c r="E51" s="1576" t="s">
        <v>115</v>
      </c>
      <c r="F51" s="1577"/>
      <c r="G51" s="1577"/>
      <c r="H51" s="1578"/>
    </row>
    <row r="52" spans="1:8" ht="42" customHeight="1" x14ac:dyDescent="0.2">
      <c r="A52" s="455"/>
      <c r="B52" s="1564" t="s">
        <v>903</v>
      </c>
      <c r="C52" s="1565"/>
      <c r="D52" s="1565"/>
      <c r="E52" s="1564" t="s">
        <v>59</v>
      </c>
      <c r="F52" s="1565"/>
      <c r="G52" s="1565"/>
      <c r="H52" s="1573"/>
    </row>
    <row r="53" spans="1:8" ht="12.75" customHeight="1" x14ac:dyDescent="0.2">
      <c r="A53" s="455"/>
      <c r="B53" s="1553"/>
      <c r="C53" s="1554"/>
      <c r="D53" s="1554"/>
      <c r="E53" s="1553"/>
      <c r="F53" s="1554"/>
      <c r="G53" s="1554"/>
      <c r="H53" s="1555"/>
    </row>
    <row r="54" spans="1:8" ht="12.75" customHeight="1" thickBot="1" x14ac:dyDescent="0.25">
      <c r="A54" s="459"/>
      <c r="B54" s="1550"/>
      <c r="C54" s="1551"/>
      <c r="D54" s="1551"/>
      <c r="E54" s="1550"/>
      <c r="F54" s="1551"/>
      <c r="G54" s="1551"/>
      <c r="H54" s="1552"/>
    </row>
    <row r="55" spans="1:8" ht="24.75" customHeight="1" x14ac:dyDescent="0.2">
      <c r="A55" s="1038">
        <v>4</v>
      </c>
      <c r="B55" s="472">
        <v>41604</v>
      </c>
      <c r="C55" s="473" t="s">
        <v>857</v>
      </c>
      <c r="D55" s="1562" t="s">
        <v>860</v>
      </c>
      <c r="E55" s="1562"/>
      <c r="F55" s="1562"/>
      <c r="G55" s="1562"/>
      <c r="H55" s="1563"/>
    </row>
    <row r="56" spans="1:8" ht="15" customHeight="1" x14ac:dyDescent="0.2">
      <c r="A56" s="455"/>
      <c r="B56" s="456" t="s">
        <v>114</v>
      </c>
      <c r="C56" s="457"/>
      <c r="D56" s="458"/>
      <c r="E56" s="456"/>
      <c r="F56" s="458"/>
      <c r="G56" s="458"/>
      <c r="H56" s="469"/>
    </row>
    <row r="57" spans="1:8" ht="12.75" customHeight="1" x14ac:dyDescent="0.2">
      <c r="A57" s="455"/>
      <c r="B57" s="1564" t="s">
        <v>863</v>
      </c>
      <c r="C57" s="1565"/>
      <c r="D57" s="1566"/>
      <c r="E57" s="1567" t="s">
        <v>115</v>
      </c>
      <c r="F57" s="1568"/>
      <c r="G57" s="1568"/>
      <c r="H57" s="1569"/>
    </row>
    <row r="58" spans="1:8" ht="12.75" customHeight="1" x14ac:dyDescent="0.2">
      <c r="A58" s="455"/>
      <c r="B58" s="1559"/>
      <c r="C58" s="1560"/>
      <c r="D58" s="1561"/>
      <c r="E58" s="1570" t="s">
        <v>59</v>
      </c>
      <c r="F58" s="1571"/>
      <c r="G58" s="1571"/>
      <c r="H58" s="1572"/>
    </row>
    <row r="59" spans="1:8" ht="12.75" customHeight="1" thickBot="1" x14ac:dyDescent="0.25">
      <c r="A59" s="459"/>
      <c r="B59" s="1550"/>
      <c r="C59" s="1551"/>
      <c r="D59" s="1551"/>
      <c r="E59" s="1556"/>
      <c r="F59" s="1557"/>
      <c r="G59" s="1557"/>
      <c r="H59" s="1558"/>
    </row>
    <row r="60" spans="1:8" ht="21.75" customHeight="1" x14ac:dyDescent="0.2">
      <c r="A60" s="1038">
        <v>5</v>
      </c>
      <c r="B60" s="460"/>
      <c r="C60" s="461"/>
      <c r="D60" s="1574"/>
      <c r="E60" s="1574"/>
      <c r="F60" s="1574"/>
      <c r="G60" s="1574"/>
      <c r="H60" s="1575"/>
    </row>
    <row r="61" spans="1:8" ht="14.25" customHeight="1" x14ac:dyDescent="0.2">
      <c r="A61" s="455"/>
      <c r="B61" s="456" t="s">
        <v>114</v>
      </c>
      <c r="C61" s="457"/>
      <c r="D61" s="458"/>
      <c r="E61" s="1576" t="s">
        <v>115</v>
      </c>
      <c r="F61" s="1577"/>
      <c r="G61" s="1577"/>
      <c r="H61" s="1578"/>
    </row>
    <row r="62" spans="1:8" ht="12.75" customHeight="1" x14ac:dyDescent="0.2">
      <c r="A62" s="455"/>
      <c r="B62" s="1564"/>
      <c r="C62" s="1565"/>
      <c r="D62" s="1565"/>
      <c r="E62" s="1564"/>
      <c r="F62" s="1565"/>
      <c r="G62" s="1565"/>
      <c r="H62" s="1573"/>
    </row>
    <row r="63" spans="1:8" ht="12.75" customHeight="1" x14ac:dyDescent="0.2">
      <c r="A63" s="455"/>
      <c r="B63" s="1553"/>
      <c r="C63" s="1554"/>
      <c r="D63" s="1554"/>
      <c r="E63" s="1553"/>
      <c r="F63" s="1554"/>
      <c r="G63" s="1554"/>
      <c r="H63" s="1555"/>
    </row>
    <row r="64" spans="1:8" ht="12.75" customHeight="1" thickBot="1" x14ac:dyDescent="0.25">
      <c r="A64" s="459"/>
      <c r="B64" s="1550"/>
      <c r="C64" s="1551"/>
      <c r="D64" s="1551"/>
      <c r="E64" s="1556"/>
      <c r="F64" s="1557"/>
      <c r="G64" s="1557"/>
      <c r="H64" s="1558"/>
    </row>
  </sheetData>
  <mergeCells count="80">
    <mergeCell ref="E52:H52"/>
    <mergeCell ref="B52:D52"/>
    <mergeCell ref="B44:D44"/>
    <mergeCell ref="E44:H44"/>
    <mergeCell ref="D45:H45"/>
    <mergeCell ref="E46:H46"/>
    <mergeCell ref="B47:D47"/>
    <mergeCell ref="E47:H47"/>
    <mergeCell ref="E48:H48"/>
    <mergeCell ref="B49:D49"/>
    <mergeCell ref="E49:H49"/>
    <mergeCell ref="B48:D48"/>
    <mergeCell ref="D50:H50"/>
    <mergeCell ref="D39:H39"/>
    <mergeCell ref="E41:H41"/>
    <mergeCell ref="E34:H34"/>
    <mergeCell ref="D40:H40"/>
    <mergeCell ref="E51:H51"/>
    <mergeCell ref="E42:H42"/>
    <mergeCell ref="B43:D43"/>
    <mergeCell ref="E43:H43"/>
    <mergeCell ref="B42:D42"/>
    <mergeCell ref="B34:D34"/>
    <mergeCell ref="A38:H38"/>
    <mergeCell ref="B33:D33"/>
    <mergeCell ref="E33:H33"/>
    <mergeCell ref="B28:D28"/>
    <mergeCell ref="E28:H28"/>
    <mergeCell ref="D29:H29"/>
    <mergeCell ref="B32:D32"/>
    <mergeCell ref="E32:H32"/>
    <mergeCell ref="B31:D31"/>
    <mergeCell ref="E31:H31"/>
    <mergeCell ref="B13:D13"/>
    <mergeCell ref="A6:H6"/>
    <mergeCell ref="D7:H7"/>
    <mergeCell ref="D8:H8"/>
    <mergeCell ref="E9:H9"/>
    <mergeCell ref="E12:H12"/>
    <mergeCell ref="B12:D12"/>
    <mergeCell ref="B10:D10"/>
    <mergeCell ref="E10:H10"/>
    <mergeCell ref="B11:D11"/>
    <mergeCell ref="E11:H11"/>
    <mergeCell ref="E13:H13"/>
    <mergeCell ref="B21:D21"/>
    <mergeCell ref="E21:H21"/>
    <mergeCell ref="B26:D26"/>
    <mergeCell ref="B20:D20"/>
    <mergeCell ref="E20:H20"/>
    <mergeCell ref="E22:H22"/>
    <mergeCell ref="B27:D27"/>
    <mergeCell ref="D23:H23"/>
    <mergeCell ref="B25:D25"/>
    <mergeCell ref="E26:H26"/>
    <mergeCell ref="E27:H27"/>
    <mergeCell ref="A15:H15"/>
    <mergeCell ref="D16:H16"/>
    <mergeCell ref="B19:D19"/>
    <mergeCell ref="E19:H19"/>
    <mergeCell ref="D17:H17"/>
    <mergeCell ref="E62:H62"/>
    <mergeCell ref="D60:H60"/>
    <mergeCell ref="B64:D64"/>
    <mergeCell ref="B63:D63"/>
    <mergeCell ref="E63:H63"/>
    <mergeCell ref="E64:H64"/>
    <mergeCell ref="E61:H61"/>
    <mergeCell ref="B62:D62"/>
    <mergeCell ref="E54:H54"/>
    <mergeCell ref="B53:D53"/>
    <mergeCell ref="E53:H53"/>
    <mergeCell ref="E59:H59"/>
    <mergeCell ref="B58:D58"/>
    <mergeCell ref="B54:D54"/>
    <mergeCell ref="D55:H55"/>
    <mergeCell ref="B57:D57"/>
    <mergeCell ref="E57:H57"/>
    <mergeCell ref="E58:H58"/>
    <mergeCell ref="B59:D59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scale="83" fitToHeight="2" orientation="portrait" r:id="rId1"/>
  <headerFooter alignWithMargins="0"/>
  <rowBreaks count="1" manualBreakCount="1">
    <brk id="3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D31" sqref="D31"/>
    </sheetView>
  </sheetViews>
  <sheetFormatPr defaultRowHeight="15" x14ac:dyDescent="0.25"/>
  <cols>
    <col min="1" max="1" width="20.5703125" style="1120" customWidth="1"/>
    <col min="2" max="10" width="12.7109375" style="1120" customWidth="1"/>
    <col min="11" max="13" width="12.7109375" style="1121" customWidth="1"/>
    <col min="14" max="16384" width="9.140625" style="1120"/>
  </cols>
  <sheetData>
    <row r="1" spans="1:13" x14ac:dyDescent="0.25">
      <c r="A1" s="398" t="s">
        <v>866</v>
      </c>
      <c r="B1" s="399"/>
      <c r="C1" s="1119"/>
      <c r="D1" s="1119"/>
      <c r="M1" s="1122" t="s">
        <v>292</v>
      </c>
    </row>
    <row r="2" spans="1:13" x14ac:dyDescent="0.25">
      <c r="A2" s="398" t="s">
        <v>867</v>
      </c>
      <c r="B2" s="399"/>
      <c r="C2" s="1119"/>
      <c r="D2" s="1119"/>
      <c r="M2" s="1122" t="s">
        <v>729</v>
      </c>
    </row>
    <row r="3" spans="1:13" x14ac:dyDescent="0.25">
      <c r="A3" s="1123"/>
      <c r="B3" s="1124"/>
      <c r="C3" s="1124"/>
      <c r="D3" s="1124"/>
    </row>
    <row r="4" spans="1:13" ht="15.75" x14ac:dyDescent="0.25">
      <c r="A4" s="1125" t="s">
        <v>262</v>
      </c>
      <c r="B4" s="1124"/>
      <c r="C4" s="1124"/>
      <c r="D4" s="1124"/>
      <c r="M4" s="1126"/>
    </row>
    <row r="5" spans="1:13" x14ac:dyDescent="0.25">
      <c r="A5" s="1124"/>
      <c r="B5" s="1124"/>
      <c r="C5" s="1124"/>
      <c r="D5" s="1124"/>
    </row>
    <row r="6" spans="1:13" ht="15.75" thickBot="1" x14ac:dyDescent="0.3">
      <c r="A6" s="1127" t="s">
        <v>348</v>
      </c>
    </row>
    <row r="7" spans="1:13" ht="13.5" customHeight="1" thickBot="1" x14ac:dyDescent="0.3">
      <c r="A7" s="1612" t="s">
        <v>179</v>
      </c>
      <c r="B7" s="1614" t="s">
        <v>180</v>
      </c>
      <c r="C7" s="1616" t="s">
        <v>181</v>
      </c>
      <c r="D7" s="1616" t="s">
        <v>182</v>
      </c>
      <c r="E7" s="1616" t="s">
        <v>183</v>
      </c>
      <c r="F7" s="1616" t="s">
        <v>181</v>
      </c>
      <c r="G7" s="1616" t="s">
        <v>182</v>
      </c>
      <c r="H7" s="1616" t="s">
        <v>184</v>
      </c>
      <c r="I7" s="1616" t="s">
        <v>181</v>
      </c>
      <c r="J7" s="1616" t="s">
        <v>182</v>
      </c>
      <c r="K7" s="1619" t="s">
        <v>185</v>
      </c>
      <c r="L7" s="1611" t="s">
        <v>186</v>
      </c>
      <c r="M7" s="1611"/>
    </row>
    <row r="8" spans="1:13" ht="15.75" thickBot="1" x14ac:dyDescent="0.3">
      <c r="A8" s="1613"/>
      <c r="B8" s="1615"/>
      <c r="C8" s="1617"/>
      <c r="D8" s="1617"/>
      <c r="E8" s="1618"/>
      <c r="F8" s="1617"/>
      <c r="G8" s="1617"/>
      <c r="H8" s="1618"/>
      <c r="I8" s="1617"/>
      <c r="J8" s="1617"/>
      <c r="K8" s="1620"/>
      <c r="L8" s="1128" t="s">
        <v>183</v>
      </c>
      <c r="M8" s="1128" t="s">
        <v>184</v>
      </c>
    </row>
    <row r="9" spans="1:13" x14ac:dyDescent="0.25">
      <c r="A9" s="1129" t="s">
        <v>187</v>
      </c>
      <c r="B9" s="1130">
        <f>SUM(B10:B11)</f>
        <v>56446.58</v>
      </c>
      <c r="C9" s="1131"/>
      <c r="D9" s="1132"/>
      <c r="E9" s="1133">
        <f>SUM(E10:E11)</f>
        <v>42776.79</v>
      </c>
      <c r="F9" s="1131"/>
      <c r="G9" s="1132"/>
      <c r="H9" s="1133">
        <f>SUM(H10:H11)</f>
        <v>13669.79</v>
      </c>
      <c r="I9" s="1131"/>
      <c r="J9" s="1132"/>
      <c r="K9" s="1134">
        <v>657</v>
      </c>
      <c r="L9" s="1135">
        <f>(E9/K9)*1000</f>
        <v>65109.269406392697</v>
      </c>
      <c r="M9" s="1135">
        <f>(H9/K9)*1000</f>
        <v>20806.377473363773</v>
      </c>
    </row>
    <row r="10" spans="1:13" x14ac:dyDescent="0.25">
      <c r="A10" s="1136" t="s">
        <v>188</v>
      </c>
      <c r="B10" s="1137">
        <v>49947.62</v>
      </c>
      <c r="C10" s="1138"/>
      <c r="D10" s="1139"/>
      <c r="E10" s="1140">
        <v>42625.69</v>
      </c>
      <c r="F10" s="1138"/>
      <c r="G10" s="1139"/>
      <c r="H10" s="1140">
        <v>7321.93</v>
      </c>
      <c r="I10" s="1138"/>
      <c r="J10" s="1139"/>
      <c r="K10" s="1141">
        <v>657</v>
      </c>
      <c r="L10" s="1142">
        <f>(E10/K10)*1000</f>
        <v>64879.284627092842</v>
      </c>
      <c r="M10" s="1142">
        <f>(H10/K10)*1000</f>
        <v>11144.490106544901</v>
      </c>
    </row>
    <row r="11" spans="1:13" ht="15.75" thickBot="1" x14ac:dyDescent="0.3">
      <c r="A11" s="1143" t="s">
        <v>189</v>
      </c>
      <c r="B11" s="1144">
        <v>6498.96</v>
      </c>
      <c r="C11" s="1145"/>
      <c r="D11" s="1146"/>
      <c r="E11" s="1147">
        <v>151.1</v>
      </c>
      <c r="F11" s="1145"/>
      <c r="G11" s="1146"/>
      <c r="H11" s="1147">
        <v>6347.86</v>
      </c>
      <c r="I11" s="1145"/>
      <c r="J11" s="1146"/>
      <c r="K11" s="1148">
        <v>657</v>
      </c>
      <c r="L11" s="1149">
        <f>(E11/K11)*1000</f>
        <v>229.98477929984779</v>
      </c>
      <c r="M11" s="1149">
        <f>(H11/K11)*1000</f>
        <v>9661.8873668188735</v>
      </c>
    </row>
    <row r="12" spans="1:13" x14ac:dyDescent="0.25">
      <c r="A12" s="1150"/>
      <c r="B12" s="1151"/>
      <c r="C12" s="1152"/>
      <c r="D12" s="1153"/>
      <c r="E12" s="1151"/>
      <c r="F12" s="1152"/>
      <c r="G12" s="1153"/>
      <c r="H12" s="1151"/>
      <c r="I12" s="1152"/>
      <c r="J12" s="1153"/>
      <c r="K12" s="1154"/>
      <c r="L12" s="1155"/>
      <c r="M12" s="1155"/>
    </row>
    <row r="13" spans="1:13" ht="15.75" thickBot="1" x14ac:dyDescent="0.3">
      <c r="A13" s="1156" t="s">
        <v>340</v>
      </c>
      <c r="C13" s="1157"/>
    </row>
    <row r="14" spans="1:13" ht="15.75" thickBot="1" x14ac:dyDescent="0.3">
      <c r="A14" s="1612" t="s">
        <v>179</v>
      </c>
      <c r="B14" s="1614" t="s">
        <v>180</v>
      </c>
      <c r="C14" s="1616" t="s">
        <v>181</v>
      </c>
      <c r="D14" s="1616" t="s">
        <v>182</v>
      </c>
      <c r="E14" s="1616" t="s">
        <v>183</v>
      </c>
      <c r="F14" s="1616" t="s">
        <v>181</v>
      </c>
      <c r="G14" s="1616" t="s">
        <v>182</v>
      </c>
      <c r="H14" s="1616" t="s">
        <v>184</v>
      </c>
      <c r="I14" s="1616" t="s">
        <v>181</v>
      </c>
      <c r="J14" s="1616" t="s">
        <v>182</v>
      </c>
      <c r="K14" s="1619" t="s">
        <v>185</v>
      </c>
      <c r="L14" s="1611" t="s">
        <v>186</v>
      </c>
      <c r="M14" s="1611"/>
    </row>
    <row r="15" spans="1:13" ht="15.75" thickBot="1" x14ac:dyDescent="0.3">
      <c r="A15" s="1613"/>
      <c r="B15" s="1615"/>
      <c r="C15" s="1617"/>
      <c r="D15" s="1617"/>
      <c r="E15" s="1618"/>
      <c r="F15" s="1617"/>
      <c r="G15" s="1617"/>
      <c r="H15" s="1618"/>
      <c r="I15" s="1617"/>
      <c r="J15" s="1617"/>
      <c r="K15" s="1620"/>
      <c r="L15" s="1128" t="s">
        <v>183</v>
      </c>
      <c r="M15" s="1128" t="s">
        <v>184</v>
      </c>
    </row>
    <row r="16" spans="1:13" x14ac:dyDescent="0.25">
      <c r="A16" s="1129" t="s">
        <v>187</v>
      </c>
      <c r="B16" s="1130">
        <f>SUM(B17:B18)</f>
        <v>57638.689999999995</v>
      </c>
      <c r="C16" s="1158">
        <f>B16/B9</f>
        <v>1.0211192600153984</v>
      </c>
      <c r="D16" s="1159">
        <f>B16-B9</f>
        <v>1192.1099999999933</v>
      </c>
      <c r="E16" s="1133">
        <f>SUM(E17:E18)</f>
        <v>42988.11</v>
      </c>
      <c r="F16" s="1158">
        <f>E16/E9</f>
        <v>1.0049400621224733</v>
      </c>
      <c r="G16" s="1159">
        <f>E16-E9</f>
        <v>211.31999999999971</v>
      </c>
      <c r="H16" s="1133">
        <f>SUM(H17:H18)</f>
        <v>14650.58</v>
      </c>
      <c r="I16" s="1158">
        <f>H16/H9</f>
        <v>1.0717487247426625</v>
      </c>
      <c r="J16" s="1159">
        <f>H16-H9</f>
        <v>980.78999999999905</v>
      </c>
      <c r="K16" s="1134">
        <v>649</v>
      </c>
      <c r="L16" s="1142">
        <f>(E16/K16)*1000</f>
        <v>66237.457627118638</v>
      </c>
      <c r="M16" s="1135">
        <f>(H16/K16)*1000</f>
        <v>22574.083204930663</v>
      </c>
    </row>
    <row r="17" spans="1:13" x14ac:dyDescent="0.25">
      <c r="A17" s="1136" t="s">
        <v>188</v>
      </c>
      <c r="B17" s="1160">
        <v>49827.34</v>
      </c>
      <c r="C17" s="1161">
        <f>B17/B10</f>
        <v>0.99759187725060761</v>
      </c>
      <c r="D17" s="1162">
        <f>B17-B10</f>
        <v>-120.28000000000611</v>
      </c>
      <c r="E17" s="1163">
        <v>42581.5</v>
      </c>
      <c r="F17" s="1161">
        <f>E17/E10</f>
        <v>0.99896330123922916</v>
      </c>
      <c r="G17" s="1162">
        <f>E17-E10</f>
        <v>-44.190000000002328</v>
      </c>
      <c r="H17" s="1163">
        <v>7245.84</v>
      </c>
      <c r="I17" s="1161">
        <f>H17/H10</f>
        <v>0.9896079312421725</v>
      </c>
      <c r="J17" s="1162">
        <f>H17-H10</f>
        <v>-76.090000000000146</v>
      </c>
      <c r="K17" s="1141">
        <v>649</v>
      </c>
      <c r="L17" s="1142">
        <f>(E17/K17)*1000</f>
        <v>65610.93990755007</v>
      </c>
      <c r="M17" s="1142">
        <f>(H17/K17)*1000</f>
        <v>11164.62249614792</v>
      </c>
    </row>
    <row r="18" spans="1:13" ht="15.75" thickBot="1" x14ac:dyDescent="0.3">
      <c r="A18" s="1143" t="s">
        <v>189</v>
      </c>
      <c r="B18" s="1164">
        <v>7811.35</v>
      </c>
      <c r="C18" s="1165">
        <f>B18/B11</f>
        <v>1.2019384640003941</v>
      </c>
      <c r="D18" s="1166">
        <f>B18-B11</f>
        <v>1312.3900000000003</v>
      </c>
      <c r="E18" s="1167">
        <v>406.61</v>
      </c>
      <c r="F18" s="1165">
        <f>E18/E11</f>
        <v>2.6909993381866317</v>
      </c>
      <c r="G18" s="1166">
        <f>E18-E11</f>
        <v>255.51000000000002</v>
      </c>
      <c r="H18" s="1167">
        <v>7404.74</v>
      </c>
      <c r="I18" s="1165">
        <f>H18/H11</f>
        <v>1.1664939050325622</v>
      </c>
      <c r="J18" s="1166">
        <f>H18-H11</f>
        <v>1056.8800000000001</v>
      </c>
      <c r="K18" s="1148">
        <v>649</v>
      </c>
      <c r="L18" s="1149">
        <f>(E18/K18)*1000</f>
        <v>626.51771956856703</v>
      </c>
      <c r="M18" s="1149">
        <f>(H18/K18)*1000</f>
        <v>11409.460708782743</v>
      </c>
    </row>
    <row r="21" spans="1:13" x14ac:dyDescent="0.25">
      <c r="A21" s="1168" t="s">
        <v>868</v>
      </c>
    </row>
    <row r="22" spans="1:13" x14ac:dyDescent="0.25">
      <c r="A22" s="1168" t="s">
        <v>869</v>
      </c>
      <c r="H22" s="1120" t="s">
        <v>2</v>
      </c>
      <c r="I22" s="1120" t="s">
        <v>432</v>
      </c>
    </row>
    <row r="23" spans="1:13" x14ac:dyDescent="0.25">
      <c r="A23" s="1168"/>
      <c r="H23" s="1120" t="s">
        <v>4</v>
      </c>
    </row>
  </sheetData>
  <mergeCells count="24">
    <mergeCell ref="L14:M1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7:M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="80" zoomScaleNormal="80" zoomScaleSheetLayoutView="75" workbookViewId="0">
      <selection activeCell="B55" sqref="B55"/>
    </sheetView>
  </sheetViews>
  <sheetFormatPr defaultColWidth="9.140625" defaultRowHeight="12.75" x14ac:dyDescent="0.2"/>
  <cols>
    <col min="1" max="1" width="9.140625" style="554"/>
    <col min="2" max="2" width="59.7109375" style="554" customWidth="1"/>
    <col min="3" max="3" width="20.7109375" style="554" customWidth="1"/>
    <col min="4" max="4" width="16.85546875" style="554" customWidth="1"/>
    <col min="5" max="5" width="20.7109375" style="554" customWidth="1"/>
    <col min="6" max="6" width="17.7109375" style="554" customWidth="1"/>
    <col min="7" max="257" width="9.140625" style="554"/>
    <col min="258" max="258" width="59.7109375" style="554" customWidth="1"/>
    <col min="259" max="259" width="20.7109375" style="554" customWidth="1"/>
    <col min="260" max="260" width="16.85546875" style="554" customWidth="1"/>
    <col min="261" max="261" width="20.7109375" style="554" customWidth="1"/>
    <col min="262" max="262" width="17.7109375" style="554" customWidth="1"/>
    <col min="263" max="513" width="9.140625" style="554"/>
    <col min="514" max="514" width="59.7109375" style="554" customWidth="1"/>
    <col min="515" max="515" width="20.7109375" style="554" customWidth="1"/>
    <col min="516" max="516" width="16.85546875" style="554" customWidth="1"/>
    <col min="517" max="517" width="20.7109375" style="554" customWidth="1"/>
    <col min="518" max="518" width="17.7109375" style="554" customWidth="1"/>
    <col min="519" max="769" width="9.140625" style="554"/>
    <col min="770" max="770" width="59.7109375" style="554" customWidth="1"/>
    <col min="771" max="771" width="20.7109375" style="554" customWidth="1"/>
    <col min="772" max="772" width="16.85546875" style="554" customWidth="1"/>
    <col min="773" max="773" width="20.7109375" style="554" customWidth="1"/>
    <col min="774" max="774" width="17.7109375" style="554" customWidth="1"/>
    <col min="775" max="1025" width="9.140625" style="554"/>
    <col min="1026" max="1026" width="59.7109375" style="554" customWidth="1"/>
    <col min="1027" max="1027" width="20.7109375" style="554" customWidth="1"/>
    <col min="1028" max="1028" width="16.85546875" style="554" customWidth="1"/>
    <col min="1029" max="1029" width="20.7109375" style="554" customWidth="1"/>
    <col min="1030" max="1030" width="17.7109375" style="554" customWidth="1"/>
    <col min="1031" max="1281" width="9.140625" style="554"/>
    <col min="1282" max="1282" width="59.7109375" style="554" customWidth="1"/>
    <col min="1283" max="1283" width="20.7109375" style="554" customWidth="1"/>
    <col min="1284" max="1284" width="16.85546875" style="554" customWidth="1"/>
    <col min="1285" max="1285" width="20.7109375" style="554" customWidth="1"/>
    <col min="1286" max="1286" width="17.7109375" style="554" customWidth="1"/>
    <col min="1287" max="1537" width="9.140625" style="554"/>
    <col min="1538" max="1538" width="59.7109375" style="554" customWidth="1"/>
    <col min="1539" max="1539" width="20.7109375" style="554" customWidth="1"/>
    <col min="1540" max="1540" width="16.85546875" style="554" customWidth="1"/>
    <col min="1541" max="1541" width="20.7109375" style="554" customWidth="1"/>
    <col min="1542" max="1542" width="17.7109375" style="554" customWidth="1"/>
    <col min="1543" max="1793" width="9.140625" style="554"/>
    <col min="1794" max="1794" width="59.7109375" style="554" customWidth="1"/>
    <col min="1795" max="1795" width="20.7109375" style="554" customWidth="1"/>
    <col min="1796" max="1796" width="16.85546875" style="554" customWidth="1"/>
    <col min="1797" max="1797" width="20.7109375" style="554" customWidth="1"/>
    <col min="1798" max="1798" width="17.7109375" style="554" customWidth="1"/>
    <col min="1799" max="2049" width="9.140625" style="554"/>
    <col min="2050" max="2050" width="59.7109375" style="554" customWidth="1"/>
    <col min="2051" max="2051" width="20.7109375" style="554" customWidth="1"/>
    <col min="2052" max="2052" width="16.85546875" style="554" customWidth="1"/>
    <col min="2053" max="2053" width="20.7109375" style="554" customWidth="1"/>
    <col min="2054" max="2054" width="17.7109375" style="554" customWidth="1"/>
    <col min="2055" max="2305" width="9.140625" style="554"/>
    <col min="2306" max="2306" width="59.7109375" style="554" customWidth="1"/>
    <col min="2307" max="2307" width="20.7109375" style="554" customWidth="1"/>
    <col min="2308" max="2308" width="16.85546875" style="554" customWidth="1"/>
    <col min="2309" max="2309" width="20.7109375" style="554" customWidth="1"/>
    <col min="2310" max="2310" width="17.7109375" style="554" customWidth="1"/>
    <col min="2311" max="2561" width="9.140625" style="554"/>
    <col min="2562" max="2562" width="59.7109375" style="554" customWidth="1"/>
    <col min="2563" max="2563" width="20.7109375" style="554" customWidth="1"/>
    <col min="2564" max="2564" width="16.85546875" style="554" customWidth="1"/>
    <col min="2565" max="2565" width="20.7109375" style="554" customWidth="1"/>
    <col min="2566" max="2566" width="17.7109375" style="554" customWidth="1"/>
    <col min="2567" max="2817" width="9.140625" style="554"/>
    <col min="2818" max="2818" width="59.7109375" style="554" customWidth="1"/>
    <col min="2819" max="2819" width="20.7109375" style="554" customWidth="1"/>
    <col min="2820" max="2820" width="16.85546875" style="554" customWidth="1"/>
    <col min="2821" max="2821" width="20.7109375" style="554" customWidth="1"/>
    <col min="2822" max="2822" width="17.7109375" style="554" customWidth="1"/>
    <col min="2823" max="3073" width="9.140625" style="554"/>
    <col min="3074" max="3074" width="59.7109375" style="554" customWidth="1"/>
    <col min="3075" max="3075" width="20.7109375" style="554" customWidth="1"/>
    <col min="3076" max="3076" width="16.85546875" style="554" customWidth="1"/>
    <col min="3077" max="3077" width="20.7109375" style="554" customWidth="1"/>
    <col min="3078" max="3078" width="17.7109375" style="554" customWidth="1"/>
    <col min="3079" max="3329" width="9.140625" style="554"/>
    <col min="3330" max="3330" width="59.7109375" style="554" customWidth="1"/>
    <col min="3331" max="3331" width="20.7109375" style="554" customWidth="1"/>
    <col min="3332" max="3332" width="16.85546875" style="554" customWidth="1"/>
    <col min="3333" max="3333" width="20.7109375" style="554" customWidth="1"/>
    <col min="3334" max="3334" width="17.7109375" style="554" customWidth="1"/>
    <col min="3335" max="3585" width="9.140625" style="554"/>
    <col min="3586" max="3586" width="59.7109375" style="554" customWidth="1"/>
    <col min="3587" max="3587" width="20.7109375" style="554" customWidth="1"/>
    <col min="3588" max="3588" width="16.85546875" style="554" customWidth="1"/>
    <col min="3589" max="3589" width="20.7109375" style="554" customWidth="1"/>
    <col min="3590" max="3590" width="17.7109375" style="554" customWidth="1"/>
    <col min="3591" max="3841" width="9.140625" style="554"/>
    <col min="3842" max="3842" width="59.7109375" style="554" customWidth="1"/>
    <col min="3843" max="3843" width="20.7109375" style="554" customWidth="1"/>
    <col min="3844" max="3844" width="16.85546875" style="554" customWidth="1"/>
    <col min="3845" max="3845" width="20.7109375" style="554" customWidth="1"/>
    <col min="3846" max="3846" width="17.7109375" style="554" customWidth="1"/>
    <col min="3847" max="4097" width="9.140625" style="554"/>
    <col min="4098" max="4098" width="59.7109375" style="554" customWidth="1"/>
    <col min="4099" max="4099" width="20.7109375" style="554" customWidth="1"/>
    <col min="4100" max="4100" width="16.85546875" style="554" customWidth="1"/>
    <col min="4101" max="4101" width="20.7109375" style="554" customWidth="1"/>
    <col min="4102" max="4102" width="17.7109375" style="554" customWidth="1"/>
    <col min="4103" max="4353" width="9.140625" style="554"/>
    <col min="4354" max="4354" width="59.7109375" style="554" customWidth="1"/>
    <col min="4355" max="4355" width="20.7109375" style="554" customWidth="1"/>
    <col min="4356" max="4356" width="16.85546875" style="554" customWidth="1"/>
    <col min="4357" max="4357" width="20.7109375" style="554" customWidth="1"/>
    <col min="4358" max="4358" width="17.7109375" style="554" customWidth="1"/>
    <col min="4359" max="4609" width="9.140625" style="554"/>
    <col min="4610" max="4610" width="59.7109375" style="554" customWidth="1"/>
    <col min="4611" max="4611" width="20.7109375" style="554" customWidth="1"/>
    <col min="4612" max="4612" width="16.85546875" style="554" customWidth="1"/>
    <col min="4613" max="4613" width="20.7109375" style="554" customWidth="1"/>
    <col min="4614" max="4614" width="17.7109375" style="554" customWidth="1"/>
    <col min="4615" max="4865" width="9.140625" style="554"/>
    <col min="4866" max="4866" width="59.7109375" style="554" customWidth="1"/>
    <col min="4867" max="4867" width="20.7109375" style="554" customWidth="1"/>
    <col min="4868" max="4868" width="16.85546875" style="554" customWidth="1"/>
    <col min="4869" max="4869" width="20.7109375" style="554" customWidth="1"/>
    <col min="4870" max="4870" width="17.7109375" style="554" customWidth="1"/>
    <col min="4871" max="5121" width="9.140625" style="554"/>
    <col min="5122" max="5122" width="59.7109375" style="554" customWidth="1"/>
    <col min="5123" max="5123" width="20.7109375" style="554" customWidth="1"/>
    <col min="5124" max="5124" width="16.85546875" style="554" customWidth="1"/>
    <col min="5125" max="5125" width="20.7109375" style="554" customWidth="1"/>
    <col min="5126" max="5126" width="17.7109375" style="554" customWidth="1"/>
    <col min="5127" max="5377" width="9.140625" style="554"/>
    <col min="5378" max="5378" width="59.7109375" style="554" customWidth="1"/>
    <col min="5379" max="5379" width="20.7109375" style="554" customWidth="1"/>
    <col min="5380" max="5380" width="16.85546875" style="554" customWidth="1"/>
    <col min="5381" max="5381" width="20.7109375" style="554" customWidth="1"/>
    <col min="5382" max="5382" width="17.7109375" style="554" customWidth="1"/>
    <col min="5383" max="5633" width="9.140625" style="554"/>
    <col min="5634" max="5634" width="59.7109375" style="554" customWidth="1"/>
    <col min="5635" max="5635" width="20.7109375" style="554" customWidth="1"/>
    <col min="5636" max="5636" width="16.85546875" style="554" customWidth="1"/>
    <col min="5637" max="5637" width="20.7109375" style="554" customWidth="1"/>
    <col min="5638" max="5638" width="17.7109375" style="554" customWidth="1"/>
    <col min="5639" max="5889" width="9.140625" style="554"/>
    <col min="5890" max="5890" width="59.7109375" style="554" customWidth="1"/>
    <col min="5891" max="5891" width="20.7109375" style="554" customWidth="1"/>
    <col min="5892" max="5892" width="16.85546875" style="554" customWidth="1"/>
    <col min="5893" max="5893" width="20.7109375" style="554" customWidth="1"/>
    <col min="5894" max="5894" width="17.7109375" style="554" customWidth="1"/>
    <col min="5895" max="6145" width="9.140625" style="554"/>
    <col min="6146" max="6146" width="59.7109375" style="554" customWidth="1"/>
    <col min="6147" max="6147" width="20.7109375" style="554" customWidth="1"/>
    <col min="6148" max="6148" width="16.85546875" style="554" customWidth="1"/>
    <col min="6149" max="6149" width="20.7109375" style="554" customWidth="1"/>
    <col min="6150" max="6150" width="17.7109375" style="554" customWidth="1"/>
    <col min="6151" max="6401" width="9.140625" style="554"/>
    <col min="6402" max="6402" width="59.7109375" style="554" customWidth="1"/>
    <col min="6403" max="6403" width="20.7109375" style="554" customWidth="1"/>
    <col min="6404" max="6404" width="16.85546875" style="554" customWidth="1"/>
    <col min="6405" max="6405" width="20.7109375" style="554" customWidth="1"/>
    <col min="6406" max="6406" width="17.7109375" style="554" customWidth="1"/>
    <col min="6407" max="6657" width="9.140625" style="554"/>
    <col min="6658" max="6658" width="59.7109375" style="554" customWidth="1"/>
    <col min="6659" max="6659" width="20.7109375" style="554" customWidth="1"/>
    <col min="6660" max="6660" width="16.85546875" style="554" customWidth="1"/>
    <col min="6661" max="6661" width="20.7109375" style="554" customWidth="1"/>
    <col min="6662" max="6662" width="17.7109375" style="554" customWidth="1"/>
    <col min="6663" max="6913" width="9.140625" style="554"/>
    <col min="6914" max="6914" width="59.7109375" style="554" customWidth="1"/>
    <col min="6915" max="6915" width="20.7109375" style="554" customWidth="1"/>
    <col min="6916" max="6916" width="16.85546875" style="554" customWidth="1"/>
    <col min="6917" max="6917" width="20.7109375" style="554" customWidth="1"/>
    <col min="6918" max="6918" width="17.7109375" style="554" customWidth="1"/>
    <col min="6919" max="7169" width="9.140625" style="554"/>
    <col min="7170" max="7170" width="59.7109375" style="554" customWidth="1"/>
    <col min="7171" max="7171" width="20.7109375" style="554" customWidth="1"/>
    <col min="7172" max="7172" width="16.85546875" style="554" customWidth="1"/>
    <col min="7173" max="7173" width="20.7109375" style="554" customWidth="1"/>
    <col min="7174" max="7174" width="17.7109375" style="554" customWidth="1"/>
    <col min="7175" max="7425" width="9.140625" style="554"/>
    <col min="7426" max="7426" width="59.7109375" style="554" customWidth="1"/>
    <col min="7427" max="7427" width="20.7109375" style="554" customWidth="1"/>
    <col min="7428" max="7428" width="16.85546875" style="554" customWidth="1"/>
    <col min="7429" max="7429" width="20.7109375" style="554" customWidth="1"/>
    <col min="7430" max="7430" width="17.7109375" style="554" customWidth="1"/>
    <col min="7431" max="7681" width="9.140625" style="554"/>
    <col min="7682" max="7682" width="59.7109375" style="554" customWidth="1"/>
    <col min="7683" max="7683" width="20.7109375" style="554" customWidth="1"/>
    <col min="7684" max="7684" width="16.85546875" style="554" customWidth="1"/>
    <col min="7685" max="7685" width="20.7109375" style="554" customWidth="1"/>
    <col min="7686" max="7686" width="17.7109375" style="554" customWidth="1"/>
    <col min="7687" max="7937" width="9.140625" style="554"/>
    <col min="7938" max="7938" width="59.7109375" style="554" customWidth="1"/>
    <col min="7939" max="7939" width="20.7109375" style="554" customWidth="1"/>
    <col min="7940" max="7940" width="16.85546875" style="554" customWidth="1"/>
    <col min="7941" max="7941" width="20.7109375" style="554" customWidth="1"/>
    <col min="7942" max="7942" width="17.7109375" style="554" customWidth="1"/>
    <col min="7943" max="8193" width="9.140625" style="554"/>
    <col min="8194" max="8194" width="59.7109375" style="554" customWidth="1"/>
    <col min="8195" max="8195" width="20.7109375" style="554" customWidth="1"/>
    <col min="8196" max="8196" width="16.85546875" style="554" customWidth="1"/>
    <col min="8197" max="8197" width="20.7109375" style="554" customWidth="1"/>
    <col min="8198" max="8198" width="17.7109375" style="554" customWidth="1"/>
    <col min="8199" max="8449" width="9.140625" style="554"/>
    <col min="8450" max="8450" width="59.7109375" style="554" customWidth="1"/>
    <col min="8451" max="8451" width="20.7109375" style="554" customWidth="1"/>
    <col min="8452" max="8452" width="16.85546875" style="554" customWidth="1"/>
    <col min="8453" max="8453" width="20.7109375" style="554" customWidth="1"/>
    <col min="8454" max="8454" width="17.7109375" style="554" customWidth="1"/>
    <col min="8455" max="8705" width="9.140625" style="554"/>
    <col min="8706" max="8706" width="59.7109375" style="554" customWidth="1"/>
    <col min="8707" max="8707" width="20.7109375" style="554" customWidth="1"/>
    <col min="8708" max="8708" width="16.85546875" style="554" customWidth="1"/>
    <col min="8709" max="8709" width="20.7109375" style="554" customWidth="1"/>
    <col min="8710" max="8710" width="17.7109375" style="554" customWidth="1"/>
    <col min="8711" max="8961" width="9.140625" style="554"/>
    <col min="8962" max="8962" width="59.7109375" style="554" customWidth="1"/>
    <col min="8963" max="8963" width="20.7109375" style="554" customWidth="1"/>
    <col min="8964" max="8964" width="16.85546875" style="554" customWidth="1"/>
    <col min="8965" max="8965" width="20.7109375" style="554" customWidth="1"/>
    <col min="8966" max="8966" width="17.7109375" style="554" customWidth="1"/>
    <col min="8967" max="9217" width="9.140625" style="554"/>
    <col min="9218" max="9218" width="59.7109375" style="554" customWidth="1"/>
    <col min="9219" max="9219" width="20.7109375" style="554" customWidth="1"/>
    <col min="9220" max="9220" width="16.85546875" style="554" customWidth="1"/>
    <col min="9221" max="9221" width="20.7109375" style="554" customWidth="1"/>
    <col min="9222" max="9222" width="17.7109375" style="554" customWidth="1"/>
    <col min="9223" max="9473" width="9.140625" style="554"/>
    <col min="9474" max="9474" width="59.7109375" style="554" customWidth="1"/>
    <col min="9475" max="9475" width="20.7109375" style="554" customWidth="1"/>
    <col min="9476" max="9476" width="16.85546875" style="554" customWidth="1"/>
    <col min="9477" max="9477" width="20.7109375" style="554" customWidth="1"/>
    <col min="9478" max="9478" width="17.7109375" style="554" customWidth="1"/>
    <col min="9479" max="9729" width="9.140625" style="554"/>
    <col min="9730" max="9730" width="59.7109375" style="554" customWidth="1"/>
    <col min="9731" max="9731" width="20.7109375" style="554" customWidth="1"/>
    <col min="9732" max="9732" width="16.85546875" style="554" customWidth="1"/>
    <col min="9733" max="9733" width="20.7109375" style="554" customWidth="1"/>
    <col min="9734" max="9734" width="17.7109375" style="554" customWidth="1"/>
    <col min="9735" max="9985" width="9.140625" style="554"/>
    <col min="9986" max="9986" width="59.7109375" style="554" customWidth="1"/>
    <col min="9987" max="9987" width="20.7109375" style="554" customWidth="1"/>
    <col min="9988" max="9988" width="16.85546875" style="554" customWidth="1"/>
    <col min="9989" max="9989" width="20.7109375" style="554" customWidth="1"/>
    <col min="9990" max="9990" width="17.7109375" style="554" customWidth="1"/>
    <col min="9991" max="10241" width="9.140625" style="554"/>
    <col min="10242" max="10242" width="59.7109375" style="554" customWidth="1"/>
    <col min="10243" max="10243" width="20.7109375" style="554" customWidth="1"/>
    <col min="10244" max="10244" width="16.85546875" style="554" customWidth="1"/>
    <col min="10245" max="10245" width="20.7109375" style="554" customWidth="1"/>
    <col min="10246" max="10246" width="17.7109375" style="554" customWidth="1"/>
    <col min="10247" max="10497" width="9.140625" style="554"/>
    <col min="10498" max="10498" width="59.7109375" style="554" customWidth="1"/>
    <col min="10499" max="10499" width="20.7109375" style="554" customWidth="1"/>
    <col min="10500" max="10500" width="16.85546875" style="554" customWidth="1"/>
    <col min="10501" max="10501" width="20.7109375" style="554" customWidth="1"/>
    <col min="10502" max="10502" width="17.7109375" style="554" customWidth="1"/>
    <col min="10503" max="10753" width="9.140625" style="554"/>
    <col min="10754" max="10754" width="59.7109375" style="554" customWidth="1"/>
    <col min="10755" max="10755" width="20.7109375" style="554" customWidth="1"/>
    <col min="10756" max="10756" width="16.85546875" style="554" customWidth="1"/>
    <col min="10757" max="10757" width="20.7109375" style="554" customWidth="1"/>
    <col min="10758" max="10758" width="17.7109375" style="554" customWidth="1"/>
    <col min="10759" max="11009" width="9.140625" style="554"/>
    <col min="11010" max="11010" width="59.7109375" style="554" customWidth="1"/>
    <col min="11011" max="11011" width="20.7109375" style="554" customWidth="1"/>
    <col min="11012" max="11012" width="16.85546875" style="554" customWidth="1"/>
    <col min="11013" max="11013" width="20.7109375" style="554" customWidth="1"/>
    <col min="11014" max="11014" width="17.7109375" style="554" customWidth="1"/>
    <col min="11015" max="11265" width="9.140625" style="554"/>
    <col min="11266" max="11266" width="59.7109375" style="554" customWidth="1"/>
    <col min="11267" max="11267" width="20.7109375" style="554" customWidth="1"/>
    <col min="11268" max="11268" width="16.85546875" style="554" customWidth="1"/>
    <col min="11269" max="11269" width="20.7109375" style="554" customWidth="1"/>
    <col min="11270" max="11270" width="17.7109375" style="554" customWidth="1"/>
    <col min="11271" max="11521" width="9.140625" style="554"/>
    <col min="11522" max="11522" width="59.7109375" style="554" customWidth="1"/>
    <col min="11523" max="11523" width="20.7109375" style="554" customWidth="1"/>
    <col min="11524" max="11524" width="16.85546875" style="554" customWidth="1"/>
    <col min="11525" max="11525" width="20.7109375" style="554" customWidth="1"/>
    <col min="11526" max="11526" width="17.7109375" style="554" customWidth="1"/>
    <col min="11527" max="11777" width="9.140625" style="554"/>
    <col min="11778" max="11778" width="59.7109375" style="554" customWidth="1"/>
    <col min="11779" max="11779" width="20.7109375" style="554" customWidth="1"/>
    <col min="11780" max="11780" width="16.85546875" style="554" customWidth="1"/>
    <col min="11781" max="11781" width="20.7109375" style="554" customWidth="1"/>
    <col min="11782" max="11782" width="17.7109375" style="554" customWidth="1"/>
    <col min="11783" max="12033" width="9.140625" style="554"/>
    <col min="12034" max="12034" width="59.7109375" style="554" customWidth="1"/>
    <col min="12035" max="12035" width="20.7109375" style="554" customWidth="1"/>
    <col min="12036" max="12036" width="16.85546875" style="554" customWidth="1"/>
    <col min="12037" max="12037" width="20.7109375" style="554" customWidth="1"/>
    <col min="12038" max="12038" width="17.7109375" style="554" customWidth="1"/>
    <col min="12039" max="12289" width="9.140625" style="554"/>
    <col min="12290" max="12290" width="59.7109375" style="554" customWidth="1"/>
    <col min="12291" max="12291" width="20.7109375" style="554" customWidth="1"/>
    <col min="12292" max="12292" width="16.85546875" style="554" customWidth="1"/>
    <col min="12293" max="12293" width="20.7109375" style="554" customWidth="1"/>
    <col min="12294" max="12294" width="17.7109375" style="554" customWidth="1"/>
    <col min="12295" max="12545" width="9.140625" style="554"/>
    <col min="12546" max="12546" width="59.7109375" style="554" customWidth="1"/>
    <col min="12547" max="12547" width="20.7109375" style="554" customWidth="1"/>
    <col min="12548" max="12548" width="16.85546875" style="554" customWidth="1"/>
    <col min="12549" max="12549" width="20.7109375" style="554" customWidth="1"/>
    <col min="12550" max="12550" width="17.7109375" style="554" customWidth="1"/>
    <col min="12551" max="12801" width="9.140625" style="554"/>
    <col min="12802" max="12802" width="59.7109375" style="554" customWidth="1"/>
    <col min="12803" max="12803" width="20.7109375" style="554" customWidth="1"/>
    <col min="12804" max="12804" width="16.85546875" style="554" customWidth="1"/>
    <col min="12805" max="12805" width="20.7109375" style="554" customWidth="1"/>
    <col min="12806" max="12806" width="17.7109375" style="554" customWidth="1"/>
    <col min="12807" max="13057" width="9.140625" style="554"/>
    <col min="13058" max="13058" width="59.7109375" style="554" customWidth="1"/>
    <col min="13059" max="13059" width="20.7109375" style="554" customWidth="1"/>
    <col min="13060" max="13060" width="16.85546875" style="554" customWidth="1"/>
    <col min="13061" max="13061" width="20.7109375" style="554" customWidth="1"/>
    <col min="13062" max="13062" width="17.7109375" style="554" customWidth="1"/>
    <col min="13063" max="13313" width="9.140625" style="554"/>
    <col min="13314" max="13314" width="59.7109375" style="554" customWidth="1"/>
    <col min="13315" max="13315" width="20.7109375" style="554" customWidth="1"/>
    <col min="13316" max="13316" width="16.85546875" style="554" customWidth="1"/>
    <col min="13317" max="13317" width="20.7109375" style="554" customWidth="1"/>
    <col min="13318" max="13318" width="17.7109375" style="554" customWidth="1"/>
    <col min="13319" max="13569" width="9.140625" style="554"/>
    <col min="13570" max="13570" width="59.7109375" style="554" customWidth="1"/>
    <col min="13571" max="13571" width="20.7109375" style="554" customWidth="1"/>
    <col min="13572" max="13572" width="16.85546875" style="554" customWidth="1"/>
    <col min="13573" max="13573" width="20.7109375" style="554" customWidth="1"/>
    <col min="13574" max="13574" width="17.7109375" style="554" customWidth="1"/>
    <col min="13575" max="13825" width="9.140625" style="554"/>
    <col min="13826" max="13826" width="59.7109375" style="554" customWidth="1"/>
    <col min="13827" max="13827" width="20.7109375" style="554" customWidth="1"/>
    <col min="13828" max="13828" width="16.85546875" style="554" customWidth="1"/>
    <col min="13829" max="13829" width="20.7109375" style="554" customWidth="1"/>
    <col min="13830" max="13830" width="17.7109375" style="554" customWidth="1"/>
    <col min="13831" max="14081" width="9.140625" style="554"/>
    <col min="14082" max="14082" width="59.7109375" style="554" customWidth="1"/>
    <col min="14083" max="14083" width="20.7109375" style="554" customWidth="1"/>
    <col min="14084" max="14084" width="16.85546875" style="554" customWidth="1"/>
    <col min="14085" max="14085" width="20.7109375" style="554" customWidth="1"/>
    <col min="14086" max="14086" width="17.7109375" style="554" customWidth="1"/>
    <col min="14087" max="14337" width="9.140625" style="554"/>
    <col min="14338" max="14338" width="59.7109375" style="554" customWidth="1"/>
    <col min="14339" max="14339" width="20.7109375" style="554" customWidth="1"/>
    <col min="14340" max="14340" width="16.85546875" style="554" customWidth="1"/>
    <col min="14341" max="14341" width="20.7109375" style="554" customWidth="1"/>
    <col min="14342" max="14342" width="17.7109375" style="554" customWidth="1"/>
    <col min="14343" max="14593" width="9.140625" style="554"/>
    <col min="14594" max="14594" width="59.7109375" style="554" customWidth="1"/>
    <col min="14595" max="14595" width="20.7109375" style="554" customWidth="1"/>
    <col min="14596" max="14596" width="16.85546875" style="554" customWidth="1"/>
    <col min="14597" max="14597" width="20.7109375" style="554" customWidth="1"/>
    <col min="14598" max="14598" width="17.7109375" style="554" customWidth="1"/>
    <col min="14599" max="14849" width="9.140625" style="554"/>
    <col min="14850" max="14850" width="59.7109375" style="554" customWidth="1"/>
    <col min="14851" max="14851" width="20.7109375" style="554" customWidth="1"/>
    <col min="14852" max="14852" width="16.85546875" style="554" customWidth="1"/>
    <col min="14853" max="14853" width="20.7109375" style="554" customWidth="1"/>
    <col min="14854" max="14854" width="17.7109375" style="554" customWidth="1"/>
    <col min="14855" max="15105" width="9.140625" style="554"/>
    <col min="15106" max="15106" width="59.7109375" style="554" customWidth="1"/>
    <col min="15107" max="15107" width="20.7109375" style="554" customWidth="1"/>
    <col min="15108" max="15108" width="16.85546875" style="554" customWidth="1"/>
    <col min="15109" max="15109" width="20.7109375" style="554" customWidth="1"/>
    <col min="15110" max="15110" width="17.7109375" style="554" customWidth="1"/>
    <col min="15111" max="15361" width="9.140625" style="554"/>
    <col min="15362" max="15362" width="59.7109375" style="554" customWidth="1"/>
    <col min="15363" max="15363" width="20.7109375" style="554" customWidth="1"/>
    <col min="15364" max="15364" width="16.85546875" style="554" customWidth="1"/>
    <col min="15365" max="15365" width="20.7109375" style="554" customWidth="1"/>
    <col min="15366" max="15366" width="17.7109375" style="554" customWidth="1"/>
    <col min="15367" max="15617" width="9.140625" style="554"/>
    <col min="15618" max="15618" width="59.7109375" style="554" customWidth="1"/>
    <col min="15619" max="15619" width="20.7109375" style="554" customWidth="1"/>
    <col min="15620" max="15620" width="16.85546875" style="554" customWidth="1"/>
    <col min="15621" max="15621" width="20.7109375" style="554" customWidth="1"/>
    <col min="15622" max="15622" width="17.7109375" style="554" customWidth="1"/>
    <col min="15623" max="15873" width="9.140625" style="554"/>
    <col min="15874" max="15874" width="59.7109375" style="554" customWidth="1"/>
    <col min="15875" max="15875" width="20.7109375" style="554" customWidth="1"/>
    <col min="15876" max="15876" width="16.85546875" style="554" customWidth="1"/>
    <col min="15877" max="15877" width="20.7109375" style="554" customWidth="1"/>
    <col min="15878" max="15878" width="17.7109375" style="554" customWidth="1"/>
    <col min="15879" max="16129" width="9.140625" style="554"/>
    <col min="16130" max="16130" width="59.7109375" style="554" customWidth="1"/>
    <col min="16131" max="16131" width="20.7109375" style="554" customWidth="1"/>
    <col min="16132" max="16132" width="16.85546875" style="554" customWidth="1"/>
    <col min="16133" max="16133" width="20.7109375" style="554" customWidth="1"/>
    <col min="16134" max="16134" width="17.7109375" style="554" customWidth="1"/>
    <col min="16135" max="16384" width="9.140625" style="554"/>
  </cols>
  <sheetData>
    <row r="1" spans="1:7" x14ac:dyDescent="0.2">
      <c r="A1" s="551"/>
      <c r="B1" s="552"/>
      <c r="C1" s="553"/>
      <c r="E1" s="1262" t="s">
        <v>743</v>
      </c>
      <c r="F1" s="1262"/>
    </row>
    <row r="2" spans="1:7" ht="15" x14ac:dyDescent="0.2">
      <c r="A2" s="555" t="s">
        <v>388</v>
      </c>
      <c r="B2" s="555"/>
      <c r="C2" s="555"/>
      <c r="D2" s="555"/>
      <c r="E2" s="555"/>
      <c r="F2" s="555"/>
    </row>
    <row r="3" spans="1:7" ht="15" x14ac:dyDescent="0.2">
      <c r="A3" s="555" t="s">
        <v>26</v>
      </c>
      <c r="B3" s="556">
        <v>843474</v>
      </c>
      <c r="C3" s="555"/>
      <c r="D3" s="555"/>
      <c r="E3" s="555"/>
      <c r="F3" s="555"/>
    </row>
    <row r="4" spans="1:7" ht="15" x14ac:dyDescent="0.2">
      <c r="A4" s="555"/>
      <c r="B4" s="555"/>
      <c r="C4" s="555"/>
      <c r="D4" s="555"/>
      <c r="E4" s="555"/>
      <c r="F4" s="555"/>
    </row>
    <row r="5" spans="1:7" ht="15" x14ac:dyDescent="0.2">
      <c r="A5" s="1263" t="s">
        <v>389</v>
      </c>
      <c r="B5" s="1263"/>
      <c r="C5" s="1263"/>
      <c r="D5" s="1263"/>
      <c r="E5" s="1263"/>
      <c r="F5" s="1263"/>
      <c r="G5" s="557"/>
    </row>
    <row r="6" spans="1:7" ht="15" x14ac:dyDescent="0.2">
      <c r="A6" s="1263" t="s">
        <v>390</v>
      </c>
      <c r="B6" s="1263"/>
      <c r="C6" s="1263"/>
      <c r="D6" s="1263"/>
      <c r="E6" s="1263"/>
      <c r="F6" s="1263"/>
      <c r="G6" s="558"/>
    </row>
    <row r="7" spans="1:7" x14ac:dyDescent="0.2">
      <c r="A7" s="559"/>
      <c r="B7" s="1264"/>
      <c r="C7" s="1264"/>
      <c r="D7" s="1264"/>
      <c r="E7" s="1264"/>
      <c r="F7" s="1264"/>
    </row>
    <row r="8" spans="1:7" ht="13.5" thickBot="1" x14ac:dyDescent="0.25">
      <c r="C8" s="560"/>
      <c r="D8" s="561"/>
      <c r="E8" s="561"/>
      <c r="F8" s="562" t="s">
        <v>391</v>
      </c>
    </row>
    <row r="9" spans="1:7" s="566" customFormat="1" ht="100.5" thickBot="1" x14ac:dyDescent="0.25">
      <c r="A9" s="563" t="s">
        <v>392</v>
      </c>
      <c r="B9" s="564" t="s">
        <v>50</v>
      </c>
      <c r="C9" s="565" t="s">
        <v>393</v>
      </c>
      <c r="D9" s="563" t="s">
        <v>394</v>
      </c>
      <c r="E9" s="563" t="s">
        <v>395</v>
      </c>
      <c r="F9" s="563" t="s">
        <v>396</v>
      </c>
    </row>
    <row r="10" spans="1:7" ht="15" thickBot="1" x14ac:dyDescent="0.25">
      <c r="A10" s="567" t="s">
        <v>58</v>
      </c>
      <c r="B10" s="567" t="s">
        <v>397</v>
      </c>
      <c r="C10" s="568">
        <v>1</v>
      </c>
      <c r="D10" s="567">
        <v>2</v>
      </c>
      <c r="E10" s="567">
        <v>3</v>
      </c>
      <c r="F10" s="567" t="s">
        <v>398</v>
      </c>
    </row>
    <row r="11" spans="1:7" ht="15.75" thickBot="1" x14ac:dyDescent="0.3">
      <c r="A11" s="569"/>
      <c r="B11" s="570" t="s">
        <v>399</v>
      </c>
      <c r="C11" s="571">
        <f>SUM(C13:C38)</f>
        <v>39740752</v>
      </c>
      <c r="D11" s="571">
        <f>SUM(D13:D38)</f>
        <v>0</v>
      </c>
      <c r="E11" s="571">
        <f>SUM(E13:E38)</f>
        <v>39740425</v>
      </c>
      <c r="F11" s="571">
        <f>SUM(C11-D11-E11)</f>
        <v>327</v>
      </c>
    </row>
    <row r="12" spans="1:7" ht="14.25" x14ac:dyDescent="0.2">
      <c r="A12" s="572"/>
      <c r="B12" s="573" t="s">
        <v>400</v>
      </c>
      <c r="C12" s="574"/>
      <c r="D12" s="574"/>
      <c r="E12" s="574"/>
      <c r="F12" s="575"/>
    </row>
    <row r="13" spans="1:7" ht="29.25" customHeight="1" x14ac:dyDescent="0.2">
      <c r="A13" s="576">
        <v>33018</v>
      </c>
      <c r="B13" s="577" t="s">
        <v>401</v>
      </c>
      <c r="C13" s="578"/>
      <c r="D13" s="578"/>
      <c r="E13" s="578"/>
      <c r="F13" s="579">
        <f t="shared" ref="F13:F32" si="0">SUM(C13-D13-E13)</f>
        <v>0</v>
      </c>
    </row>
    <row r="14" spans="1:7" ht="14.25" x14ac:dyDescent="0.2">
      <c r="A14" s="576">
        <v>33023</v>
      </c>
      <c r="B14" s="577" t="s">
        <v>402</v>
      </c>
      <c r="C14" s="578"/>
      <c r="D14" s="578"/>
      <c r="E14" s="578"/>
      <c r="F14" s="579">
        <f t="shared" si="0"/>
        <v>0</v>
      </c>
    </row>
    <row r="15" spans="1:7" ht="14.25" x14ac:dyDescent="0.2">
      <c r="A15" s="576">
        <v>33024</v>
      </c>
      <c r="B15" s="577" t="s">
        <v>403</v>
      </c>
      <c r="C15" s="578"/>
      <c r="D15" s="578"/>
      <c r="E15" s="578"/>
      <c r="F15" s="579">
        <f t="shared" si="0"/>
        <v>0</v>
      </c>
    </row>
    <row r="16" spans="1:7" ht="28.5" x14ac:dyDescent="0.2">
      <c r="A16" s="576">
        <v>33025</v>
      </c>
      <c r="B16" s="577" t="s">
        <v>404</v>
      </c>
      <c r="C16" s="578"/>
      <c r="D16" s="578"/>
      <c r="E16" s="578"/>
      <c r="F16" s="579">
        <f t="shared" si="0"/>
        <v>0</v>
      </c>
    </row>
    <row r="17" spans="1:6" ht="42.75" x14ac:dyDescent="0.2">
      <c r="A17" s="576">
        <v>33034</v>
      </c>
      <c r="B17" s="577" t="s">
        <v>405</v>
      </c>
      <c r="C17" s="578">
        <v>36465</v>
      </c>
      <c r="D17" s="578"/>
      <c r="E17" s="578">
        <v>36138</v>
      </c>
      <c r="F17" s="579">
        <f t="shared" si="0"/>
        <v>327</v>
      </c>
    </row>
    <row r="18" spans="1:6" ht="14.25" x14ac:dyDescent="0.2">
      <c r="A18" s="576">
        <v>33038</v>
      </c>
      <c r="B18" s="577" t="s">
        <v>406</v>
      </c>
      <c r="C18" s="578">
        <v>38322</v>
      </c>
      <c r="D18" s="578"/>
      <c r="E18" s="578">
        <v>38322</v>
      </c>
      <c r="F18" s="579">
        <f t="shared" si="0"/>
        <v>0</v>
      </c>
    </row>
    <row r="19" spans="1:6" ht="14.25" x14ac:dyDescent="0.2">
      <c r="A19" s="580">
        <v>33040</v>
      </c>
      <c r="B19" s="581" t="s">
        <v>407</v>
      </c>
      <c r="C19" s="578"/>
      <c r="D19" s="578"/>
      <c r="E19" s="578"/>
      <c r="F19" s="579">
        <f t="shared" si="0"/>
        <v>0</v>
      </c>
    </row>
    <row r="20" spans="1:6" ht="14.25" x14ac:dyDescent="0.2">
      <c r="A20" s="582">
        <v>33043</v>
      </c>
      <c r="B20" s="583" t="s">
        <v>408</v>
      </c>
      <c r="C20" s="578"/>
      <c r="D20" s="578"/>
      <c r="E20" s="578"/>
      <c r="F20" s="579">
        <f t="shared" si="0"/>
        <v>0</v>
      </c>
    </row>
    <row r="21" spans="1:6" ht="28.5" x14ac:dyDescent="0.2">
      <c r="A21" s="584">
        <v>33044</v>
      </c>
      <c r="B21" s="585" t="s">
        <v>409</v>
      </c>
      <c r="C21" s="578"/>
      <c r="D21" s="578"/>
      <c r="E21" s="578"/>
      <c r="F21" s="579">
        <f t="shared" si="0"/>
        <v>0</v>
      </c>
    </row>
    <row r="22" spans="1:6" ht="14.25" x14ac:dyDescent="0.2">
      <c r="A22" s="576">
        <v>33122</v>
      </c>
      <c r="B22" s="586" t="s">
        <v>410</v>
      </c>
      <c r="C22" s="578"/>
      <c r="D22" s="578"/>
      <c r="E22" s="578"/>
      <c r="F22" s="579">
        <f t="shared" si="0"/>
        <v>0</v>
      </c>
    </row>
    <row r="23" spans="1:6" ht="14.25" x14ac:dyDescent="0.2">
      <c r="A23" s="576">
        <v>33155</v>
      </c>
      <c r="B23" s="586" t="s">
        <v>411</v>
      </c>
      <c r="C23" s="578"/>
      <c r="D23" s="578"/>
      <c r="E23" s="578"/>
      <c r="F23" s="579">
        <f t="shared" si="0"/>
        <v>0</v>
      </c>
    </row>
    <row r="24" spans="1:6" ht="14.25" x14ac:dyDescent="0.2">
      <c r="A24" s="576">
        <v>33160</v>
      </c>
      <c r="B24" s="586" t="s">
        <v>412</v>
      </c>
      <c r="C24" s="578"/>
      <c r="D24" s="578"/>
      <c r="E24" s="578"/>
      <c r="F24" s="579">
        <f t="shared" si="0"/>
        <v>0</v>
      </c>
    </row>
    <row r="25" spans="1:6" ht="14.25" x14ac:dyDescent="0.2">
      <c r="A25" s="576">
        <v>33163</v>
      </c>
      <c r="B25" s="586" t="s">
        <v>413</v>
      </c>
      <c r="C25" s="578"/>
      <c r="D25" s="578"/>
      <c r="E25" s="578"/>
      <c r="F25" s="579">
        <f t="shared" si="0"/>
        <v>0</v>
      </c>
    </row>
    <row r="26" spans="1:6" ht="14.25" x14ac:dyDescent="0.2">
      <c r="A26" s="576">
        <v>33166</v>
      </c>
      <c r="B26" s="586" t="s">
        <v>414</v>
      </c>
      <c r="C26" s="578">
        <v>6000</v>
      </c>
      <c r="D26" s="578"/>
      <c r="E26" s="578">
        <v>6000</v>
      </c>
      <c r="F26" s="579">
        <f t="shared" si="0"/>
        <v>0</v>
      </c>
    </row>
    <row r="27" spans="1:6" ht="14.25" customHeight="1" x14ac:dyDescent="0.2">
      <c r="A27" s="576">
        <v>33215</v>
      </c>
      <c r="B27" s="577" t="s">
        <v>415</v>
      </c>
      <c r="C27" s="578"/>
      <c r="D27" s="578"/>
      <c r="E27" s="578"/>
      <c r="F27" s="579">
        <f t="shared" si="0"/>
        <v>0</v>
      </c>
    </row>
    <row r="28" spans="1:6" ht="14.25" customHeight="1" x14ac:dyDescent="0.2">
      <c r="A28" s="576">
        <v>33244</v>
      </c>
      <c r="B28" s="577" t="s">
        <v>416</v>
      </c>
      <c r="C28" s="578"/>
      <c r="D28" s="578"/>
      <c r="E28" s="578"/>
      <c r="F28" s="579">
        <f t="shared" si="0"/>
        <v>0</v>
      </c>
    </row>
    <row r="29" spans="1:6" ht="14.25" x14ac:dyDescent="0.2">
      <c r="A29" s="576">
        <v>33353</v>
      </c>
      <c r="B29" s="577" t="s">
        <v>417</v>
      </c>
      <c r="C29" s="578">
        <v>39659965</v>
      </c>
      <c r="D29" s="578"/>
      <c r="E29" s="578">
        <v>39659965</v>
      </c>
      <c r="F29" s="579">
        <f t="shared" si="0"/>
        <v>0</v>
      </c>
    </row>
    <row r="30" spans="1:6" ht="14.25" x14ac:dyDescent="0.2">
      <c r="A30" s="576">
        <v>33354</v>
      </c>
      <c r="B30" s="577" t="s">
        <v>418</v>
      </c>
      <c r="C30" s="578"/>
      <c r="D30" s="578"/>
      <c r="E30" s="578"/>
      <c r="F30" s="579">
        <f t="shared" si="0"/>
        <v>0</v>
      </c>
    </row>
    <row r="31" spans="1:6" ht="42.75" x14ac:dyDescent="0.2">
      <c r="A31" s="576">
        <v>33435</v>
      </c>
      <c r="B31" s="577" t="s">
        <v>419</v>
      </c>
      <c r="C31" s="578"/>
      <c r="D31" s="578"/>
      <c r="E31" s="578"/>
      <c r="F31" s="579">
        <f t="shared" si="0"/>
        <v>0</v>
      </c>
    </row>
    <row r="32" spans="1:6" ht="28.5" x14ac:dyDescent="0.2">
      <c r="A32" s="576">
        <v>33457</v>
      </c>
      <c r="B32" s="577" t="s">
        <v>420</v>
      </c>
      <c r="C32" s="578"/>
      <c r="D32" s="578"/>
      <c r="E32" s="578"/>
      <c r="F32" s="579">
        <f t="shared" si="0"/>
        <v>0</v>
      </c>
    </row>
    <row r="33" spans="1:6" ht="14.25" x14ac:dyDescent="0.2">
      <c r="A33" s="587"/>
      <c r="B33" s="588"/>
      <c r="C33" s="578"/>
      <c r="D33" s="578"/>
      <c r="E33" s="578"/>
      <c r="F33" s="579"/>
    </row>
    <row r="34" spans="1:6" ht="14.25" x14ac:dyDescent="0.2">
      <c r="A34" s="587"/>
      <c r="B34" s="588"/>
      <c r="C34" s="578"/>
      <c r="D34" s="578"/>
      <c r="E34" s="578"/>
      <c r="F34" s="579"/>
    </row>
    <row r="35" spans="1:6" ht="14.25" x14ac:dyDescent="0.2">
      <c r="A35" s="587"/>
      <c r="B35" s="588"/>
      <c r="C35" s="578"/>
      <c r="D35" s="578"/>
      <c r="E35" s="578"/>
      <c r="F35" s="579"/>
    </row>
    <row r="36" spans="1:6" ht="14.25" x14ac:dyDescent="0.2">
      <c r="A36" s="587"/>
      <c r="B36" s="588"/>
      <c r="C36" s="578"/>
      <c r="D36" s="578"/>
      <c r="E36" s="578"/>
      <c r="F36" s="579"/>
    </row>
    <row r="37" spans="1:6" ht="14.25" x14ac:dyDescent="0.2">
      <c r="A37" s="587"/>
      <c r="B37" s="588"/>
      <c r="C37" s="578"/>
      <c r="D37" s="578"/>
      <c r="E37" s="578"/>
      <c r="F37" s="579"/>
    </row>
    <row r="38" spans="1:6" ht="15" thickBot="1" x14ac:dyDescent="0.25">
      <c r="A38" s="589"/>
      <c r="B38" s="589"/>
      <c r="C38" s="590"/>
      <c r="D38" s="590"/>
      <c r="E38" s="590"/>
      <c r="F38" s="591"/>
    </row>
    <row r="39" spans="1:6" ht="15.75" thickBot="1" x14ac:dyDescent="0.3">
      <c r="A39" s="592"/>
      <c r="B39" s="593" t="s">
        <v>421</v>
      </c>
      <c r="C39" s="594">
        <f>SUM(C41:C42)</f>
        <v>0</v>
      </c>
      <c r="D39" s="594">
        <f>SUM(D41:D42)</f>
        <v>0</v>
      </c>
      <c r="E39" s="594">
        <f>SUM(E41:E42)</f>
        <v>0</v>
      </c>
      <c r="F39" s="594">
        <f>SUM(C39-D39-E39)</f>
        <v>0</v>
      </c>
    </row>
    <row r="40" spans="1:6" ht="14.25" x14ac:dyDescent="0.2">
      <c r="A40" s="595"/>
      <c r="B40" s="596" t="s">
        <v>400</v>
      </c>
      <c r="C40" s="597"/>
      <c r="D40" s="597"/>
      <c r="E40" s="597"/>
      <c r="F40" s="598"/>
    </row>
    <row r="41" spans="1:6" ht="14.25" x14ac:dyDescent="0.2">
      <c r="A41" s="595"/>
      <c r="B41" s="599"/>
      <c r="C41" s="597"/>
      <c r="D41" s="597"/>
      <c r="E41" s="597"/>
      <c r="F41" s="598">
        <f>SUM(C41-D41-E41)</f>
        <v>0</v>
      </c>
    </row>
    <row r="42" spans="1:6" ht="14.25" x14ac:dyDescent="0.2">
      <c r="A42" s="595"/>
      <c r="B42" s="599"/>
      <c r="C42" s="597"/>
      <c r="D42" s="597"/>
      <c r="E42" s="597"/>
      <c r="F42" s="598">
        <f>SUM(C42-D42-E42)</f>
        <v>0</v>
      </c>
    </row>
    <row r="43" spans="1:6" ht="15" thickBot="1" x14ac:dyDescent="0.25">
      <c r="A43" s="592"/>
      <c r="B43" s="599"/>
      <c r="C43" s="600"/>
      <c r="D43" s="600"/>
      <c r="E43" s="600"/>
      <c r="F43" s="601"/>
    </row>
    <row r="44" spans="1:6" ht="29.25" thickBot="1" x14ac:dyDescent="0.3">
      <c r="A44" s="592"/>
      <c r="B44" s="602" t="s">
        <v>422</v>
      </c>
      <c r="C44" s="594">
        <f>SUM(C11+C39)</f>
        <v>39740752</v>
      </c>
      <c r="D44" s="594">
        <f>SUM(D11+D39)</f>
        <v>0</v>
      </c>
      <c r="E44" s="594">
        <f>SUM(E11+E39)</f>
        <v>39740425</v>
      </c>
      <c r="F44" s="594">
        <f>SUM(C44-D44-E44)</f>
        <v>327</v>
      </c>
    </row>
    <row r="45" spans="1:6" ht="14.25" x14ac:dyDescent="0.2">
      <c r="A45" s="603"/>
      <c r="B45" s="604" t="s">
        <v>423</v>
      </c>
      <c r="C45" s="603"/>
      <c r="D45" s="603"/>
      <c r="E45" s="603"/>
      <c r="F45" s="603"/>
    </row>
    <row r="46" spans="1:6" ht="14.25" x14ac:dyDescent="0.2">
      <c r="A46" s="603" t="s">
        <v>61</v>
      </c>
      <c r="B46" s="603"/>
      <c r="C46" s="603"/>
      <c r="D46" s="603"/>
      <c r="E46" s="603"/>
      <c r="F46" s="603"/>
    </row>
    <row r="47" spans="1:6" ht="14.25" x14ac:dyDescent="0.2">
      <c r="A47" s="605" t="s">
        <v>424</v>
      </c>
      <c r="B47" s="603"/>
      <c r="C47" s="603"/>
      <c r="D47" s="603"/>
      <c r="E47" s="603"/>
      <c r="F47" s="603"/>
    </row>
    <row r="48" spans="1:6" ht="14.25" x14ac:dyDescent="0.2">
      <c r="A48" s="603" t="s">
        <v>425</v>
      </c>
      <c r="B48" s="603"/>
      <c r="C48" s="603"/>
      <c r="D48" s="603"/>
      <c r="E48" s="603"/>
      <c r="F48" s="603"/>
    </row>
    <row r="49" spans="1:6" ht="14.25" x14ac:dyDescent="0.2">
      <c r="A49" s="603" t="s">
        <v>426</v>
      </c>
      <c r="B49" s="603"/>
      <c r="C49" s="603"/>
      <c r="D49" s="603"/>
      <c r="E49" s="603"/>
      <c r="F49" s="603"/>
    </row>
    <row r="50" spans="1:6" ht="14.25" x14ac:dyDescent="0.2">
      <c r="A50" s="603" t="s">
        <v>427</v>
      </c>
      <c r="B50" s="603"/>
      <c r="C50" s="603"/>
      <c r="D50" s="603"/>
      <c r="E50" s="603"/>
      <c r="F50" s="603"/>
    </row>
    <row r="51" spans="1:6" ht="13.5" customHeight="1" x14ac:dyDescent="0.2">
      <c r="A51" s="603" t="s">
        <v>428</v>
      </c>
      <c r="B51" s="606"/>
      <c r="C51" s="606"/>
      <c r="D51" s="606"/>
      <c r="E51" s="606"/>
      <c r="F51" s="606"/>
    </row>
    <row r="52" spans="1:6" ht="14.25" x14ac:dyDescent="0.2">
      <c r="A52" s="603"/>
      <c r="B52" s="603"/>
      <c r="C52" s="603"/>
      <c r="D52" s="603"/>
      <c r="E52" s="603"/>
      <c r="F52" s="603"/>
    </row>
    <row r="53" spans="1:6" ht="14.25" x14ac:dyDescent="0.2">
      <c r="A53" s="603"/>
      <c r="B53" s="603"/>
      <c r="C53" s="603"/>
      <c r="D53" s="603"/>
      <c r="E53" s="603"/>
      <c r="F53" s="603"/>
    </row>
    <row r="54" spans="1:6" ht="14.25" x14ac:dyDescent="0.2">
      <c r="A54" s="603"/>
      <c r="B54" s="603"/>
      <c r="C54" s="603"/>
      <c r="D54" s="603"/>
      <c r="E54" s="603"/>
      <c r="F54" s="603"/>
    </row>
    <row r="55" spans="1:6" ht="14.25" x14ac:dyDescent="0.2">
      <c r="A55" s="603" t="s">
        <v>429</v>
      </c>
      <c r="B55" s="971" t="s">
        <v>430</v>
      </c>
      <c r="C55" s="603"/>
      <c r="D55" s="603" t="s">
        <v>431</v>
      </c>
      <c r="E55" s="971" t="s">
        <v>432</v>
      </c>
    </row>
    <row r="56" spans="1:6" ht="14.25" x14ac:dyDescent="0.2">
      <c r="A56" s="603" t="s">
        <v>433</v>
      </c>
      <c r="B56" s="607">
        <v>41659</v>
      </c>
      <c r="C56" s="603"/>
      <c r="D56" s="603" t="s">
        <v>433</v>
      </c>
      <c r="E56" s="607">
        <v>41659</v>
      </c>
    </row>
    <row r="57" spans="1:6" ht="14.25" x14ac:dyDescent="0.2">
      <c r="A57" s="603" t="s">
        <v>434</v>
      </c>
      <c r="B57" s="608">
        <v>571752346</v>
      </c>
      <c r="C57" s="603"/>
      <c r="D57" s="603"/>
      <c r="E57" s="603"/>
      <c r="F57" s="603"/>
    </row>
    <row r="58" spans="1:6" ht="14.25" x14ac:dyDescent="0.2">
      <c r="A58" s="603" t="s">
        <v>435</v>
      </c>
      <c r="B58" s="972" t="s">
        <v>436</v>
      </c>
    </row>
  </sheetData>
  <protectedRanges>
    <protectedRange sqref="B21:B22 C12:E12 A39:E42 B24:B37 D13:E37 C14:C37 A21:A37" name="Oblast1_1"/>
  </protectedRanges>
  <mergeCells count="4">
    <mergeCell ref="E1:F1"/>
    <mergeCell ref="A5:F5"/>
    <mergeCell ref="A6:F6"/>
    <mergeCell ref="B7:F7"/>
  </mergeCells>
  <hyperlinks>
    <hyperlink ref="B58" r:id="rId1"/>
  </hyperlinks>
  <printOptions horizontalCentered="1"/>
  <pageMargins left="0.6692913385826772" right="0.55118110236220474" top="0.70866141732283472" bottom="0.62992125984251968" header="0.51181102362204722" footer="0.51181102362204722"/>
  <pageSetup paperSize="9" scale="6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opLeftCell="A4" zoomScale="75" workbookViewId="0">
      <selection activeCell="C43" sqref="C43"/>
    </sheetView>
  </sheetViews>
  <sheetFormatPr defaultRowHeight="15" x14ac:dyDescent="0.2"/>
  <cols>
    <col min="1" max="1" width="9.140625" style="613"/>
    <col min="2" max="2" width="4.42578125" style="613" customWidth="1"/>
    <col min="3" max="3" width="59.42578125" style="613" customWidth="1"/>
    <col min="4" max="8" width="19.7109375" style="613" customWidth="1"/>
    <col min="9" max="16384" width="9.140625" style="613"/>
  </cols>
  <sheetData>
    <row r="1" spans="2:8" ht="15.75" x14ac:dyDescent="0.25">
      <c r="B1" s="609" t="s">
        <v>437</v>
      </c>
      <c r="C1" s="610"/>
      <c r="D1" s="611"/>
      <c r="E1" s="611"/>
      <c r="F1" s="611"/>
      <c r="G1" s="612"/>
      <c r="H1" s="612" t="s">
        <v>438</v>
      </c>
    </row>
    <row r="2" spans="2:8" ht="15.75" x14ac:dyDescent="0.25">
      <c r="B2" s="609" t="s">
        <v>439</v>
      </c>
      <c r="C2" s="610"/>
      <c r="D2" s="611"/>
      <c r="E2" s="611"/>
      <c r="F2" s="611"/>
      <c r="G2" s="611"/>
      <c r="H2" s="611"/>
    </row>
    <row r="3" spans="2:8" ht="15.75" x14ac:dyDescent="0.25">
      <c r="B3" s="1265"/>
      <c r="C3" s="1265"/>
      <c r="D3" s="611"/>
      <c r="E3" s="611"/>
      <c r="F3" s="611"/>
      <c r="G3" s="611"/>
      <c r="H3" s="611"/>
    </row>
    <row r="4" spans="2:8" ht="15.75" x14ac:dyDescent="0.25">
      <c r="B4" s="612"/>
      <c r="C4" s="614"/>
      <c r="D4" s="611"/>
      <c r="E4" s="611"/>
      <c r="F4" s="611"/>
      <c r="G4" s="611"/>
      <c r="H4" s="611"/>
    </row>
    <row r="5" spans="2:8" ht="23.25" x14ac:dyDescent="0.35">
      <c r="B5" s="615" t="s">
        <v>440</v>
      </c>
      <c r="C5" s="611"/>
      <c r="D5" s="616"/>
      <c r="E5" s="611"/>
      <c r="F5" s="616"/>
      <c r="G5" s="617"/>
      <c r="H5" s="617" t="s">
        <v>79</v>
      </c>
    </row>
    <row r="6" spans="2:8" ht="24" thickBot="1" x14ac:dyDescent="0.4">
      <c r="B6" s="615"/>
      <c r="C6" s="611"/>
      <c r="D6" s="616"/>
      <c r="E6" s="611"/>
      <c r="F6" s="616"/>
      <c r="G6" s="617"/>
      <c r="H6" s="617"/>
    </row>
    <row r="7" spans="2:8" ht="36" customHeight="1" thickBot="1" x14ac:dyDescent="0.3">
      <c r="B7" s="618"/>
      <c r="C7" s="619"/>
      <c r="D7" s="620" t="s">
        <v>441</v>
      </c>
      <c r="E7" s="620" t="s">
        <v>442</v>
      </c>
      <c r="F7" s="620" t="s">
        <v>443</v>
      </c>
      <c r="G7" s="621" t="s">
        <v>444</v>
      </c>
      <c r="H7" s="621" t="s">
        <v>445</v>
      </c>
    </row>
    <row r="8" spans="2:8" ht="24.95" customHeight="1" thickBot="1" x14ac:dyDescent="0.3">
      <c r="B8" s="622" t="s">
        <v>446</v>
      </c>
      <c r="C8" s="623"/>
      <c r="D8" s="624">
        <f>D10+D13+D16</f>
        <v>42776.797390000007</v>
      </c>
      <c r="E8" s="624">
        <f>E10+E13+E16</f>
        <v>42313.722840000002</v>
      </c>
      <c r="F8" s="624">
        <f>F10+F13+F16</f>
        <v>42988.11088</v>
      </c>
      <c r="G8" s="625">
        <f>F8/E8*100</f>
        <v>101.59378091724534</v>
      </c>
      <c r="H8" s="625">
        <f>F8/D8*100-100</f>
        <v>0.49399090837358983</v>
      </c>
    </row>
    <row r="9" spans="2:8" ht="15.75" x14ac:dyDescent="0.25">
      <c r="B9" s="626" t="s">
        <v>6</v>
      </c>
      <c r="C9" s="627"/>
      <c r="D9" s="628"/>
      <c r="E9" s="628"/>
      <c r="F9" s="628"/>
      <c r="G9" s="629"/>
      <c r="H9" s="629"/>
    </row>
    <row r="10" spans="2:8" s="634" customFormat="1" ht="15.75" x14ac:dyDescent="0.25">
      <c r="B10" s="630"/>
      <c r="C10" s="631" t="s">
        <v>447</v>
      </c>
      <c r="D10" s="632">
        <f>D11+D12</f>
        <v>31027.233</v>
      </c>
      <c r="E10" s="632">
        <f>E11+E12</f>
        <v>29985.263999999999</v>
      </c>
      <c r="F10" s="632">
        <f>F11+F12</f>
        <v>30268.092000000001</v>
      </c>
      <c r="G10" s="633">
        <f t="shared" ref="G10:G16" si="0">F10/E10*100</f>
        <v>100.94322331129051</v>
      </c>
      <c r="H10" s="633">
        <f t="shared" ref="H10:H18" si="1">F10/D10*100-100</f>
        <v>-2.4466925555366146</v>
      </c>
    </row>
    <row r="11" spans="2:8" ht="15.75" x14ac:dyDescent="0.25">
      <c r="B11" s="635"/>
      <c r="C11" s="636" t="s">
        <v>448</v>
      </c>
      <c r="D11" s="637">
        <v>29748.993999999999</v>
      </c>
      <c r="E11" s="637">
        <v>28356.324000000001</v>
      </c>
      <c r="F11" s="637">
        <v>28356.324000000001</v>
      </c>
      <c r="G11" s="633">
        <f t="shared" si="0"/>
        <v>100</v>
      </c>
      <c r="H11" s="633">
        <f t="shared" si="1"/>
        <v>-4.6814019996776892</v>
      </c>
    </row>
    <row r="12" spans="2:8" ht="15.75" x14ac:dyDescent="0.25">
      <c r="B12" s="638"/>
      <c r="C12" s="636" t="s">
        <v>449</v>
      </c>
      <c r="D12" s="637">
        <v>1278.239</v>
      </c>
      <c r="E12" s="637">
        <v>1628.94</v>
      </c>
      <c r="F12" s="637">
        <v>1911.768</v>
      </c>
      <c r="G12" s="633">
        <f t="shared" si="0"/>
        <v>117.36270212530849</v>
      </c>
      <c r="H12" s="633">
        <f t="shared" si="1"/>
        <v>49.562640476468005</v>
      </c>
    </row>
    <row r="13" spans="2:8" s="634" customFormat="1" ht="15.75" x14ac:dyDescent="0.25">
      <c r="B13" s="630"/>
      <c r="C13" s="631" t="s">
        <v>450</v>
      </c>
      <c r="D13" s="632">
        <f>D14+D15</f>
        <v>10588.624000000002</v>
      </c>
      <c r="E13" s="632">
        <f>E14+E15</f>
        <v>10431.400000000001</v>
      </c>
      <c r="F13" s="632">
        <f>F14+F15</f>
        <v>10196.993</v>
      </c>
      <c r="G13" s="633">
        <f t="shared" si="0"/>
        <v>97.7528711390609</v>
      </c>
      <c r="H13" s="633">
        <f t="shared" si="1"/>
        <v>-3.6986014424537217</v>
      </c>
    </row>
    <row r="14" spans="2:8" ht="15.75" x14ac:dyDescent="0.25">
      <c r="B14" s="635"/>
      <c r="C14" s="636" t="s">
        <v>451</v>
      </c>
      <c r="D14" s="637">
        <v>10290.102000000001</v>
      </c>
      <c r="E14" s="637">
        <v>10147.834000000001</v>
      </c>
      <c r="F14" s="637">
        <v>9912.3940000000002</v>
      </c>
      <c r="G14" s="633">
        <f t="shared" si="0"/>
        <v>97.679898981398395</v>
      </c>
      <c r="H14" s="633">
        <f t="shared" si="1"/>
        <v>-3.6705952963342838</v>
      </c>
    </row>
    <row r="15" spans="2:8" ht="15.75" x14ac:dyDescent="0.25">
      <c r="B15" s="638"/>
      <c r="C15" s="636" t="s">
        <v>452</v>
      </c>
      <c r="D15" s="637">
        <v>298.52199999999999</v>
      </c>
      <c r="E15" s="637">
        <v>283.56599999999997</v>
      </c>
      <c r="F15" s="637">
        <v>284.59899999999999</v>
      </c>
      <c r="G15" s="633">
        <f t="shared" si="0"/>
        <v>100.36428908966519</v>
      </c>
      <c r="H15" s="633">
        <f t="shared" si="1"/>
        <v>-4.6639778642780101</v>
      </c>
    </row>
    <row r="16" spans="2:8" s="634" customFormat="1" ht="15" customHeight="1" x14ac:dyDescent="0.25">
      <c r="B16" s="630"/>
      <c r="C16" s="631" t="s">
        <v>453</v>
      </c>
      <c r="D16" s="632">
        <v>1160.94039</v>
      </c>
      <c r="E16" s="632">
        <v>1897.0588399999999</v>
      </c>
      <c r="F16" s="632">
        <v>2523.0258800000001</v>
      </c>
      <c r="G16" s="633">
        <f t="shared" si="0"/>
        <v>132.99671189956342</v>
      </c>
      <c r="H16" s="633">
        <f t="shared" si="1"/>
        <v>117.32604892831753</v>
      </c>
    </row>
    <row r="17" spans="2:8" s="634" customFormat="1" ht="15" customHeight="1" x14ac:dyDescent="0.25">
      <c r="B17" s="630"/>
      <c r="C17" s="636" t="s">
        <v>136</v>
      </c>
      <c r="D17" s="632"/>
      <c r="E17" s="632"/>
      <c r="F17" s="632"/>
      <c r="G17" s="633"/>
      <c r="H17" s="639"/>
    </row>
    <row r="18" spans="2:8" ht="15" customHeight="1" x14ac:dyDescent="0.25">
      <c r="B18" s="635"/>
      <c r="C18" s="636" t="s">
        <v>454</v>
      </c>
      <c r="D18" s="637">
        <v>32.486499999999999</v>
      </c>
      <c r="E18" s="637">
        <v>0</v>
      </c>
      <c r="F18" s="637">
        <v>26.724</v>
      </c>
      <c r="G18" s="633"/>
      <c r="H18" s="633">
        <f t="shared" si="1"/>
        <v>-17.738137380142518</v>
      </c>
    </row>
    <row r="19" spans="2:8" ht="15" customHeight="1" x14ac:dyDescent="0.25">
      <c r="B19" s="635"/>
      <c r="C19" s="636" t="s">
        <v>455</v>
      </c>
      <c r="D19" s="637">
        <v>62.272660000000002</v>
      </c>
      <c r="E19" s="637">
        <v>114.854</v>
      </c>
      <c r="F19" s="637">
        <v>68.470950000000002</v>
      </c>
      <c r="G19" s="633">
        <f>F19/E19*100</f>
        <v>59.615642467828721</v>
      </c>
      <c r="H19" s="633">
        <f>F19/D19*100-100</f>
        <v>9.95346914681339</v>
      </c>
    </row>
    <row r="20" spans="2:8" ht="15" customHeight="1" x14ac:dyDescent="0.25">
      <c r="B20" s="635"/>
      <c r="C20" s="636" t="s">
        <v>456</v>
      </c>
      <c r="D20" s="637">
        <v>529.94500000000005</v>
      </c>
      <c r="E20" s="637">
        <v>1162.8440000000001</v>
      </c>
      <c r="F20" s="637">
        <v>1705.7161900000001</v>
      </c>
      <c r="G20" s="633">
        <f>F20/E20*100</f>
        <v>146.68486830563688</v>
      </c>
      <c r="H20" s="633">
        <f>F20/D20*100-100</f>
        <v>221.86664465180348</v>
      </c>
    </row>
    <row r="21" spans="2:8" ht="15" customHeight="1" x14ac:dyDescent="0.25">
      <c r="B21" s="635"/>
      <c r="C21" s="636" t="s">
        <v>457</v>
      </c>
      <c r="D21" s="637">
        <v>159.05799999999999</v>
      </c>
      <c r="E21" s="637">
        <v>265.12683999999996</v>
      </c>
      <c r="F21" s="637">
        <v>293.68857000000003</v>
      </c>
      <c r="G21" s="633">
        <f>F21/E21*100</f>
        <v>110.77285498518373</v>
      </c>
      <c r="H21" s="633">
        <f>F21/D21*100-100</f>
        <v>84.642438607300505</v>
      </c>
    </row>
    <row r="22" spans="2:8" ht="15" customHeight="1" thickBot="1" x14ac:dyDescent="0.3">
      <c r="B22" s="635"/>
      <c r="C22" s="640" t="s">
        <v>458</v>
      </c>
      <c r="D22" s="641">
        <v>117.78703</v>
      </c>
      <c r="E22" s="641">
        <v>105.23399999999999</v>
      </c>
      <c r="F22" s="641">
        <v>155.66399999999999</v>
      </c>
      <c r="G22" s="642">
        <f>F22/E22*100</f>
        <v>147.92177433148981</v>
      </c>
      <c r="H22" s="642">
        <f>F22/D22*100-100</f>
        <v>32.15716535173695</v>
      </c>
    </row>
    <row r="23" spans="2:8" s="634" customFormat="1" ht="24.95" customHeight="1" thickBot="1" x14ac:dyDescent="0.3">
      <c r="B23" s="622" t="s">
        <v>459</v>
      </c>
      <c r="C23" s="643"/>
      <c r="D23" s="624">
        <v>13669.779569999999</v>
      </c>
      <c r="E23" s="624">
        <v>14237.885</v>
      </c>
      <c r="F23" s="644">
        <v>14650.583209999999</v>
      </c>
      <c r="G23" s="625">
        <f>F23/E23*100</f>
        <v>102.89859210128469</v>
      </c>
      <c r="H23" s="625">
        <f>F23/D23*100-100</f>
        <v>7.1749777308223202</v>
      </c>
    </row>
    <row r="24" spans="2:8" ht="15" customHeight="1" x14ac:dyDescent="0.25">
      <c r="B24" s="645" t="s">
        <v>6</v>
      </c>
      <c r="C24" s="646"/>
      <c r="D24" s="628"/>
      <c r="E24" s="628"/>
      <c r="F24" s="628"/>
      <c r="G24" s="647"/>
      <c r="H24" s="647"/>
    </row>
    <row r="25" spans="2:8" ht="15" customHeight="1" x14ac:dyDescent="0.25">
      <c r="B25" s="648"/>
      <c r="C25" s="649" t="s">
        <v>460</v>
      </c>
      <c r="D25" s="637">
        <v>263.47212000000002</v>
      </c>
      <c r="E25" s="637">
        <v>498.48500000000001</v>
      </c>
      <c r="F25" s="637">
        <v>494.73881000000006</v>
      </c>
      <c r="G25" s="633">
        <f t="shared" ref="G25:G35" si="2">F25/E25*100</f>
        <v>99.24848490927512</v>
      </c>
      <c r="H25" s="633">
        <f t="shared" ref="H25:H35" si="3">F25/D25*100-100</f>
        <v>87.776532105180621</v>
      </c>
    </row>
    <row r="26" spans="2:8" ht="15" customHeight="1" x14ac:dyDescent="0.25">
      <c r="B26" s="650"/>
      <c r="C26" s="651" t="s">
        <v>461</v>
      </c>
      <c r="D26" s="641">
        <v>125.32656</v>
      </c>
      <c r="E26" s="641">
        <v>381.48500000000001</v>
      </c>
      <c r="F26" s="641">
        <v>33.439</v>
      </c>
      <c r="G26" s="633"/>
      <c r="H26" s="633"/>
    </row>
    <row r="27" spans="2:8" ht="15" customHeight="1" x14ac:dyDescent="0.25">
      <c r="B27" s="650"/>
      <c r="C27" s="651" t="s">
        <v>462</v>
      </c>
      <c r="D27" s="641">
        <v>0</v>
      </c>
      <c r="E27" s="641">
        <v>79</v>
      </c>
      <c r="F27" s="641">
        <v>16.934999999999999</v>
      </c>
      <c r="G27" s="633"/>
      <c r="H27" s="633"/>
    </row>
    <row r="28" spans="2:8" ht="15" customHeight="1" x14ac:dyDescent="0.25">
      <c r="B28" s="650"/>
      <c r="C28" s="651" t="s">
        <v>463</v>
      </c>
      <c r="D28" s="641">
        <v>1153.6473500000002</v>
      </c>
      <c r="E28" s="641">
        <v>693</v>
      </c>
      <c r="F28" s="641">
        <v>1240.94606</v>
      </c>
      <c r="G28" s="633">
        <f t="shared" si="2"/>
        <v>179.06869552669554</v>
      </c>
      <c r="H28" s="633">
        <f t="shared" si="3"/>
        <v>7.5671920019579488</v>
      </c>
    </row>
    <row r="29" spans="2:8" ht="15" customHeight="1" x14ac:dyDescent="0.25">
      <c r="B29" s="652"/>
      <c r="C29" s="649" t="s">
        <v>464</v>
      </c>
      <c r="D29" s="637">
        <v>4159.2449299999998</v>
      </c>
      <c r="E29" s="637">
        <v>4258</v>
      </c>
      <c r="F29" s="637">
        <v>4291.3619200000003</v>
      </c>
      <c r="G29" s="633">
        <f t="shared" si="2"/>
        <v>100.78351150775013</v>
      </c>
      <c r="H29" s="633">
        <f t="shared" si="3"/>
        <v>3.1764657341302609</v>
      </c>
    </row>
    <row r="30" spans="2:8" ht="15" customHeight="1" x14ac:dyDescent="0.25">
      <c r="B30" s="648"/>
      <c r="C30" s="649" t="s">
        <v>465</v>
      </c>
      <c r="D30" s="637">
        <v>0</v>
      </c>
      <c r="E30" s="637">
        <v>0</v>
      </c>
      <c r="F30" s="637">
        <v>0</v>
      </c>
      <c r="G30" s="633"/>
      <c r="H30" s="633"/>
    </row>
    <row r="31" spans="2:8" ht="15" customHeight="1" x14ac:dyDescent="0.25">
      <c r="B31" s="648"/>
      <c r="C31" s="649" t="s">
        <v>466</v>
      </c>
      <c r="D31" s="637">
        <v>958.83485000000007</v>
      </c>
      <c r="E31" s="637">
        <v>1366</v>
      </c>
      <c r="F31" s="637">
        <v>1329.50377</v>
      </c>
      <c r="G31" s="633">
        <f t="shared" si="2"/>
        <v>97.328240849194742</v>
      </c>
      <c r="H31" s="633">
        <f t="shared" si="3"/>
        <v>38.658265289376999</v>
      </c>
    </row>
    <row r="32" spans="2:8" ht="15" customHeight="1" x14ac:dyDescent="0.25">
      <c r="B32" s="648"/>
      <c r="C32" s="649" t="s">
        <v>467</v>
      </c>
      <c r="D32" s="637">
        <v>0</v>
      </c>
      <c r="E32" s="637">
        <v>0</v>
      </c>
      <c r="F32" s="637">
        <v>0</v>
      </c>
      <c r="G32" s="633"/>
      <c r="H32" s="633"/>
    </row>
    <row r="33" spans="2:8" ht="15" customHeight="1" x14ac:dyDescent="0.25">
      <c r="B33" s="648"/>
      <c r="C33" s="649" t="s">
        <v>468</v>
      </c>
      <c r="D33" s="637">
        <v>277.28579999999999</v>
      </c>
      <c r="E33" s="637">
        <v>294</v>
      </c>
      <c r="F33" s="637">
        <v>270.94572999999997</v>
      </c>
      <c r="G33" s="633"/>
      <c r="H33" s="633"/>
    </row>
    <row r="34" spans="2:8" ht="15" customHeight="1" x14ac:dyDescent="0.25">
      <c r="B34" s="648"/>
      <c r="C34" s="649" t="s">
        <v>469</v>
      </c>
      <c r="D34" s="637">
        <v>379.55079000000001</v>
      </c>
      <c r="E34" s="637">
        <v>870</v>
      </c>
      <c r="F34" s="637">
        <v>1093.5876300000002</v>
      </c>
      <c r="G34" s="633">
        <f t="shared" si="2"/>
        <v>125.6997275862069</v>
      </c>
      <c r="H34" s="633">
        <f t="shared" si="3"/>
        <v>188.12682223636006</v>
      </c>
    </row>
    <row r="35" spans="2:8" ht="15" customHeight="1" thickBot="1" x14ac:dyDescent="0.3">
      <c r="B35" s="652"/>
      <c r="C35" s="649" t="s">
        <v>470</v>
      </c>
      <c r="D35" s="637">
        <v>2198.4735000000001</v>
      </c>
      <c r="E35" s="637">
        <v>2192</v>
      </c>
      <c r="F35" s="637">
        <v>2185.1745599999999</v>
      </c>
      <c r="G35" s="653">
        <f t="shared" si="2"/>
        <v>99.688620437956203</v>
      </c>
      <c r="H35" s="642">
        <f t="shared" si="3"/>
        <v>-0.60491700263843029</v>
      </c>
    </row>
    <row r="36" spans="2:8" s="634" customFormat="1" ht="36" customHeight="1" thickBot="1" x14ac:dyDescent="0.35">
      <c r="B36" s="654" t="s">
        <v>471</v>
      </c>
      <c r="C36" s="655"/>
      <c r="D36" s="656">
        <f>D8+D23</f>
        <v>56446.576960000006</v>
      </c>
      <c r="E36" s="656">
        <f>E8+E23</f>
        <v>56551.607840000004</v>
      </c>
      <c r="F36" s="657">
        <f>F8+F23</f>
        <v>57638.694089999997</v>
      </c>
      <c r="G36" s="658">
        <f>F36/E36*100</f>
        <v>101.92229061475255</v>
      </c>
      <c r="H36" s="625">
        <f>F36/D36*100-100</f>
        <v>2.1119387466927719</v>
      </c>
    </row>
    <row r="37" spans="2:8" ht="32.25" thickBot="1" x14ac:dyDescent="0.3">
      <c r="B37" s="659"/>
      <c r="C37" s="660" t="s">
        <v>472</v>
      </c>
      <c r="D37" s="661">
        <v>1062.12914</v>
      </c>
      <c r="E37" s="661">
        <v>2645.9558399999996</v>
      </c>
      <c r="F37" s="662">
        <v>3304.9051600000003</v>
      </c>
      <c r="G37" s="663"/>
      <c r="H37" s="663"/>
    </row>
    <row r="38" spans="2:8" ht="15.75" x14ac:dyDescent="0.25">
      <c r="B38" s="611"/>
      <c r="C38" s="611"/>
      <c r="D38" s="610"/>
      <c r="E38" s="610"/>
      <c r="F38" s="610"/>
      <c r="G38" s="610"/>
      <c r="H38" s="611"/>
    </row>
    <row r="39" spans="2:8" ht="15.75" x14ac:dyDescent="0.25">
      <c r="B39" s="611"/>
      <c r="C39" s="611"/>
      <c r="D39" s="610"/>
      <c r="E39" s="610"/>
      <c r="F39" s="610"/>
      <c r="G39" s="610"/>
      <c r="H39" s="611"/>
    </row>
    <row r="40" spans="2:8" ht="15.75" x14ac:dyDescent="0.25">
      <c r="B40" s="611" t="s">
        <v>473</v>
      </c>
      <c r="C40" s="611"/>
      <c r="D40" s="611"/>
      <c r="E40" s="611" t="s">
        <v>2</v>
      </c>
      <c r="F40" s="611" t="s">
        <v>432</v>
      </c>
      <c r="G40" s="611"/>
      <c r="H40" s="611"/>
    </row>
    <row r="41" spans="2:8" ht="15.75" x14ac:dyDescent="0.25">
      <c r="B41" s="611" t="s">
        <v>474</v>
      </c>
      <c r="C41" s="611"/>
      <c r="D41" s="611"/>
      <c r="E41" s="611" t="s">
        <v>4</v>
      </c>
      <c r="F41" s="611"/>
      <c r="G41" s="611"/>
      <c r="H41" s="611"/>
    </row>
    <row r="42" spans="2:8" x14ac:dyDescent="0.2">
      <c r="B42" s="613" t="s">
        <v>906</v>
      </c>
      <c r="C42" s="664"/>
      <c r="D42" s="664"/>
      <c r="E42" s="664"/>
    </row>
  </sheetData>
  <mergeCells count="1">
    <mergeCell ref="B3:C3"/>
  </mergeCells>
  <pageMargins left="0.78740157499999996" right="0.78740157499999996" top="0.984251969" bottom="0.984251969" header="0.4921259845" footer="0.4921259845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zoomScale="75" workbookViewId="0">
      <selection activeCell="D38" sqref="D38"/>
    </sheetView>
  </sheetViews>
  <sheetFormatPr defaultRowHeight="15" x14ac:dyDescent="0.2"/>
  <cols>
    <col min="1" max="1" width="9.140625" style="613"/>
    <col min="2" max="2" width="4.42578125" style="613" customWidth="1"/>
    <col min="3" max="3" width="56" style="613" customWidth="1"/>
    <col min="4" max="8" width="19.7109375" style="613" customWidth="1"/>
    <col min="9" max="16384" width="9.140625" style="613"/>
  </cols>
  <sheetData>
    <row r="1" spans="2:8" ht="15.75" x14ac:dyDescent="0.25">
      <c r="B1" s="609" t="s">
        <v>437</v>
      </c>
      <c r="C1" s="610"/>
      <c r="D1" s="614"/>
      <c r="E1" s="611"/>
      <c r="F1" s="611"/>
      <c r="G1" s="612"/>
      <c r="H1" s="612" t="s">
        <v>475</v>
      </c>
    </row>
    <row r="2" spans="2:8" ht="15.75" x14ac:dyDescent="0.25">
      <c r="B2" s="609" t="s">
        <v>439</v>
      </c>
      <c r="C2" s="610"/>
      <c r="D2" s="611"/>
      <c r="E2" s="611"/>
      <c r="F2" s="611"/>
      <c r="G2" s="611"/>
      <c r="H2" s="611"/>
    </row>
    <row r="3" spans="2:8" ht="15.75" x14ac:dyDescent="0.25">
      <c r="B3" s="1265"/>
      <c r="C3" s="1265"/>
      <c r="D3" s="611"/>
      <c r="E3" s="611"/>
      <c r="F3" s="611"/>
      <c r="G3" s="611"/>
      <c r="H3" s="611"/>
    </row>
    <row r="4" spans="2:8" ht="15.75" x14ac:dyDescent="0.25">
      <c r="B4" s="612"/>
      <c r="C4" s="614"/>
      <c r="D4" s="611"/>
      <c r="E4" s="611"/>
      <c r="F4" s="611"/>
      <c r="G4" s="611"/>
      <c r="H4" s="611"/>
    </row>
    <row r="5" spans="2:8" ht="23.25" x14ac:dyDescent="0.35">
      <c r="B5" s="615" t="s">
        <v>476</v>
      </c>
      <c r="C5" s="611"/>
      <c r="D5" s="616"/>
      <c r="E5" s="611"/>
      <c r="F5" s="616"/>
      <c r="G5" s="617"/>
      <c r="H5" s="617" t="s">
        <v>79</v>
      </c>
    </row>
    <row r="6" spans="2:8" ht="24" thickBot="1" x14ac:dyDescent="0.4">
      <c r="B6" s="615"/>
      <c r="C6" s="611"/>
      <c r="D6" s="616"/>
      <c r="E6" s="611"/>
      <c r="F6" s="616"/>
      <c r="G6" s="617"/>
      <c r="H6" s="617"/>
    </row>
    <row r="7" spans="2:8" ht="36" customHeight="1" thickBot="1" x14ac:dyDescent="0.3">
      <c r="B7" s="618"/>
      <c r="C7" s="665"/>
      <c r="D7" s="620" t="s">
        <v>441</v>
      </c>
      <c r="E7" s="620" t="s">
        <v>442</v>
      </c>
      <c r="F7" s="620" t="s">
        <v>443</v>
      </c>
      <c r="G7" s="621" t="s">
        <v>444</v>
      </c>
      <c r="H7" s="621" t="s">
        <v>445</v>
      </c>
    </row>
    <row r="8" spans="2:8" ht="36" customHeight="1" thickBot="1" x14ac:dyDescent="0.25">
      <c r="B8" s="1266" t="s">
        <v>477</v>
      </c>
      <c r="C8" s="1267"/>
      <c r="D8" s="666">
        <v>55674.810550000002</v>
      </c>
      <c r="E8" s="666">
        <v>56551.607840000004</v>
      </c>
      <c r="F8" s="667">
        <v>56693.297559999999</v>
      </c>
      <c r="G8" s="625">
        <f>F8/E8*100</f>
        <v>100.25054941037375</v>
      </c>
      <c r="H8" s="668">
        <f>F8/D8*100-100</f>
        <v>1.8293497542938582</v>
      </c>
    </row>
    <row r="9" spans="2:8" ht="15.75" customHeight="1" thickBot="1" x14ac:dyDescent="0.25">
      <c r="B9" s="669"/>
      <c r="C9" s="670"/>
      <c r="D9" s="671"/>
      <c r="E9" s="671"/>
      <c r="F9" s="642"/>
      <c r="G9" s="672"/>
      <c r="H9" s="673"/>
    </row>
    <row r="10" spans="2:8" ht="24.95" customHeight="1" thickBot="1" x14ac:dyDescent="0.25">
      <c r="B10" s="674"/>
      <c r="C10" s="675" t="s">
        <v>478</v>
      </c>
      <c r="D10" s="658">
        <v>5458.2640000000001</v>
      </c>
      <c r="E10" s="658">
        <v>5641</v>
      </c>
      <c r="F10" s="658">
        <v>5071.424</v>
      </c>
      <c r="G10" s="658">
        <f t="shared" ref="G10:G16" si="0">F10/E10*100</f>
        <v>89.902925013295516</v>
      </c>
      <c r="H10" s="624">
        <f t="shared" ref="H10:H16" si="1">F10/D10*100-100</f>
        <v>-7.0872350622835398</v>
      </c>
    </row>
    <row r="11" spans="2:8" ht="15.75" x14ac:dyDescent="0.25">
      <c r="B11" s="676"/>
      <c r="C11" s="677" t="s">
        <v>479</v>
      </c>
      <c r="D11" s="678">
        <v>52.353999999999999</v>
      </c>
      <c r="E11" s="679">
        <v>52</v>
      </c>
      <c r="F11" s="679">
        <v>42.463000000000001</v>
      </c>
      <c r="G11" s="633">
        <f t="shared" si="0"/>
        <v>81.659615384615392</v>
      </c>
      <c r="H11" s="680">
        <f t="shared" si="1"/>
        <v>-18.892539252015126</v>
      </c>
    </row>
    <row r="12" spans="2:8" s="634" customFormat="1" ht="15.75" x14ac:dyDescent="0.25">
      <c r="B12" s="630"/>
      <c r="C12" s="681" t="s">
        <v>480</v>
      </c>
      <c r="D12" s="682">
        <v>91.426000000000002</v>
      </c>
      <c r="E12" s="682">
        <v>89</v>
      </c>
      <c r="F12" s="682">
        <v>61.317</v>
      </c>
      <c r="G12" s="683">
        <f t="shared" si="0"/>
        <v>68.89550561797752</v>
      </c>
      <c r="H12" s="684">
        <f t="shared" si="1"/>
        <v>-32.932644980640077</v>
      </c>
    </row>
    <row r="13" spans="2:8" s="634" customFormat="1" ht="15.75" x14ac:dyDescent="0.25">
      <c r="B13" s="630"/>
      <c r="C13" s="681" t="s">
        <v>481</v>
      </c>
      <c r="D13" s="682">
        <v>3666.09</v>
      </c>
      <c r="E13" s="682">
        <v>3800</v>
      </c>
      <c r="F13" s="682">
        <v>3327.4409999999998</v>
      </c>
      <c r="G13" s="683">
        <f t="shared" si="0"/>
        <v>87.564236842105259</v>
      </c>
      <c r="H13" s="684">
        <f t="shared" si="1"/>
        <v>-9.2373345989869478</v>
      </c>
    </row>
    <row r="14" spans="2:8" s="634" customFormat="1" ht="15.75" x14ac:dyDescent="0.25">
      <c r="B14" s="630"/>
      <c r="C14" s="681" t="s">
        <v>482</v>
      </c>
      <c r="D14" s="682">
        <v>1634.4749999999999</v>
      </c>
      <c r="E14" s="682">
        <v>1700</v>
      </c>
      <c r="F14" s="682">
        <v>1622.145</v>
      </c>
      <c r="G14" s="685">
        <f t="shared" si="0"/>
        <v>95.420294117647046</v>
      </c>
      <c r="H14" s="684">
        <f t="shared" si="1"/>
        <v>-0.75437066948101972</v>
      </c>
    </row>
    <row r="15" spans="2:8" s="634" customFormat="1" ht="15.75" x14ac:dyDescent="0.25">
      <c r="B15" s="630"/>
      <c r="C15" s="681" t="s">
        <v>483</v>
      </c>
      <c r="D15" s="682">
        <v>0</v>
      </c>
      <c r="E15" s="682">
        <v>0</v>
      </c>
      <c r="F15" s="686">
        <v>0</v>
      </c>
      <c r="G15" s="685"/>
      <c r="H15" s="684"/>
    </row>
    <row r="16" spans="2:8" s="634" customFormat="1" ht="15.75" x14ac:dyDescent="0.25">
      <c r="B16" s="687"/>
      <c r="C16" s="688" t="s">
        <v>484</v>
      </c>
      <c r="D16" s="678">
        <v>1.79</v>
      </c>
      <c r="E16" s="678">
        <v>2</v>
      </c>
      <c r="F16" s="689">
        <v>1.79</v>
      </c>
      <c r="G16" s="685">
        <f t="shared" si="0"/>
        <v>89.5</v>
      </c>
      <c r="H16" s="684">
        <f t="shared" si="1"/>
        <v>0</v>
      </c>
    </row>
    <row r="17" spans="2:8" s="634" customFormat="1" ht="16.5" thickBot="1" x14ac:dyDescent="0.3">
      <c r="B17" s="687"/>
      <c r="C17" s="688"/>
      <c r="D17" s="678"/>
      <c r="E17" s="678"/>
      <c r="F17" s="689"/>
      <c r="G17" s="690"/>
      <c r="H17" s="691"/>
    </row>
    <row r="18" spans="2:8" ht="24.95" customHeight="1" thickBot="1" x14ac:dyDescent="0.25">
      <c r="B18" s="674"/>
      <c r="C18" s="675" t="s">
        <v>485</v>
      </c>
      <c r="D18" s="658">
        <f>SUM(D19:D22)</f>
        <v>138.80655999999999</v>
      </c>
      <c r="E18" s="658">
        <f>SUM(E19:E22)</f>
        <v>851</v>
      </c>
      <c r="F18" s="658">
        <f>SUM(F19:F22)</f>
        <v>441.98253000000005</v>
      </c>
      <c r="G18" s="658">
        <f t="shared" ref="G18:G21" si="2">F18/E18*100</f>
        <v>51.936842538190376</v>
      </c>
      <c r="H18" s="624">
        <f t="shared" ref="H18:H23" si="3">F18/D18*100-100</f>
        <v>218.41616851537856</v>
      </c>
    </row>
    <row r="19" spans="2:8" ht="15" customHeight="1" x14ac:dyDescent="0.25">
      <c r="B19" s="692"/>
      <c r="C19" s="693" t="s">
        <v>486</v>
      </c>
      <c r="D19" s="678">
        <v>0</v>
      </c>
      <c r="E19" s="678">
        <v>0</v>
      </c>
      <c r="F19" s="678">
        <v>0</v>
      </c>
      <c r="G19" s="694"/>
      <c r="H19" s="680"/>
    </row>
    <row r="20" spans="2:8" ht="15" customHeight="1" x14ac:dyDescent="0.25">
      <c r="B20" s="648"/>
      <c r="C20" s="695" t="s">
        <v>487</v>
      </c>
      <c r="D20" s="682">
        <v>0</v>
      </c>
      <c r="E20" s="682">
        <v>0</v>
      </c>
      <c r="F20" s="682">
        <v>0</v>
      </c>
      <c r="G20" s="683"/>
      <c r="H20" s="684"/>
    </row>
    <row r="21" spans="2:8" ht="15" customHeight="1" x14ac:dyDescent="0.25">
      <c r="B21" s="648"/>
      <c r="C21" s="696" t="s">
        <v>488</v>
      </c>
      <c r="D21" s="682">
        <v>138.80655999999999</v>
      </c>
      <c r="E21" s="682">
        <v>851</v>
      </c>
      <c r="F21" s="682">
        <v>441.98253000000005</v>
      </c>
      <c r="G21" s="683">
        <f t="shared" si="2"/>
        <v>51.936842538190376</v>
      </c>
      <c r="H21" s="684">
        <f t="shared" si="3"/>
        <v>218.41616851537856</v>
      </c>
    </row>
    <row r="22" spans="2:8" ht="15" customHeight="1" x14ac:dyDescent="0.25">
      <c r="B22" s="650"/>
      <c r="C22" s="697" t="s">
        <v>489</v>
      </c>
      <c r="D22" s="698">
        <v>0</v>
      </c>
      <c r="E22" s="698">
        <v>0</v>
      </c>
      <c r="F22" s="698">
        <v>0</v>
      </c>
      <c r="G22" s="683"/>
      <c r="H22" s="684"/>
    </row>
    <row r="23" spans="2:8" ht="15" customHeight="1" x14ac:dyDescent="0.25">
      <c r="B23" s="650"/>
      <c r="C23" s="699" t="s">
        <v>490</v>
      </c>
      <c r="D23" s="698">
        <v>29.00666</v>
      </c>
      <c r="E23" s="698">
        <v>0</v>
      </c>
      <c r="F23" s="698">
        <v>35.914089999999995</v>
      </c>
      <c r="G23" s="683"/>
      <c r="H23" s="684">
        <f t="shared" si="3"/>
        <v>23.813255300679216</v>
      </c>
    </row>
    <row r="24" spans="2:8" ht="15" customHeight="1" thickBot="1" x14ac:dyDescent="0.3">
      <c r="B24" s="700"/>
      <c r="C24" s="701"/>
      <c r="D24" s="702">
        <v>0</v>
      </c>
      <c r="E24" s="702">
        <v>0</v>
      </c>
      <c r="F24" s="702">
        <v>0</v>
      </c>
      <c r="G24" s="703"/>
      <c r="H24" s="704"/>
    </row>
    <row r="25" spans="2:8" ht="15" customHeight="1" thickBot="1" x14ac:dyDescent="0.3">
      <c r="B25" s="705"/>
      <c r="C25" s="706"/>
      <c r="D25" s="707"/>
      <c r="E25" s="707"/>
      <c r="F25" s="707"/>
      <c r="G25" s="708"/>
      <c r="H25" s="709"/>
    </row>
    <row r="26" spans="2:8" ht="24.75" customHeight="1" thickBot="1" x14ac:dyDescent="0.25">
      <c r="B26" s="710"/>
      <c r="C26" s="675" t="s">
        <v>491</v>
      </c>
      <c r="D26" s="658">
        <v>49975.054580000004</v>
      </c>
      <c r="E26" s="658">
        <v>50055.607840000004</v>
      </c>
      <c r="F26" s="658">
        <v>51138.049630000001</v>
      </c>
      <c r="G26" s="658">
        <f>F26/E26*100</f>
        <v>102.16247856475935</v>
      </c>
      <c r="H26" s="624">
        <f>F26/D26*100-100</f>
        <v>2.3271511352494372</v>
      </c>
    </row>
    <row r="27" spans="2:8" ht="15.75" x14ac:dyDescent="0.25">
      <c r="B27" s="692"/>
      <c r="C27" s="693" t="s">
        <v>492</v>
      </c>
      <c r="D27" s="678">
        <v>42555.731140000004</v>
      </c>
      <c r="E27" s="678">
        <v>42386.707840000003</v>
      </c>
      <c r="F27" s="678">
        <v>43045.330159999998</v>
      </c>
      <c r="G27" s="633">
        <f>F27/E27*100</f>
        <v>101.55384164886347</v>
      </c>
      <c r="H27" s="680">
        <f>F27/D27*100-100</f>
        <v>1.150489033755079</v>
      </c>
    </row>
    <row r="28" spans="2:8" ht="16.5" thickBot="1" x14ac:dyDescent="0.3">
      <c r="B28" s="700"/>
      <c r="C28" s="711" t="s">
        <v>493</v>
      </c>
      <c r="D28" s="702">
        <v>7406.4</v>
      </c>
      <c r="E28" s="702">
        <v>6797.9</v>
      </c>
      <c r="F28" s="702">
        <v>6797.9</v>
      </c>
      <c r="G28" s="712">
        <f>F28/E28*100</f>
        <v>100</v>
      </c>
      <c r="H28" s="713">
        <f>F28/D28*100-100</f>
        <v>-8.2158673579606756</v>
      </c>
    </row>
    <row r="29" spans="2:8" ht="15.75" x14ac:dyDescent="0.25">
      <c r="B29" s="611"/>
      <c r="C29" s="611"/>
      <c r="D29" s="610"/>
      <c r="E29" s="610"/>
      <c r="F29" s="610"/>
      <c r="G29" s="610"/>
      <c r="H29" s="611"/>
    </row>
    <row r="30" spans="2:8" ht="15.75" x14ac:dyDescent="0.25">
      <c r="B30" s="611" t="s">
        <v>473</v>
      </c>
      <c r="C30" s="611"/>
      <c r="D30" s="611"/>
      <c r="E30" s="611" t="s">
        <v>2</v>
      </c>
      <c r="F30" s="611" t="s">
        <v>432</v>
      </c>
      <c r="G30" s="611"/>
      <c r="H30" s="611"/>
    </row>
    <row r="31" spans="2:8" ht="15.75" x14ac:dyDescent="0.25">
      <c r="B31" s="611" t="s">
        <v>474</v>
      </c>
      <c r="C31" s="611"/>
      <c r="D31" s="611"/>
      <c r="E31" s="611" t="s">
        <v>4</v>
      </c>
      <c r="F31" s="611" t="s">
        <v>553</v>
      </c>
      <c r="G31" s="611"/>
      <c r="H31" s="611"/>
    </row>
    <row r="32" spans="2:8" ht="15.75" x14ac:dyDescent="0.25">
      <c r="B32" s="611" t="s">
        <v>907</v>
      </c>
      <c r="C32" s="611"/>
      <c r="D32" s="611"/>
      <c r="E32" s="611"/>
      <c r="F32" s="611"/>
      <c r="G32" s="611"/>
      <c r="H32" s="611"/>
    </row>
    <row r="33" spans="2:8" ht="15.75" x14ac:dyDescent="0.25">
      <c r="D33" s="611"/>
      <c r="E33" s="611"/>
      <c r="F33" s="611"/>
      <c r="G33" s="611"/>
      <c r="H33" s="611"/>
    </row>
    <row r="34" spans="2:8" ht="15.75" x14ac:dyDescent="0.25">
      <c r="B34" s="611" t="s">
        <v>494</v>
      </c>
      <c r="C34" s="611"/>
      <c r="D34" s="611"/>
      <c r="E34" s="611"/>
      <c r="F34" s="611"/>
      <c r="G34" s="611"/>
      <c r="H34" s="611"/>
    </row>
    <row r="35" spans="2:8" ht="15.75" x14ac:dyDescent="0.25">
      <c r="B35" s="611" t="s">
        <v>495</v>
      </c>
      <c r="C35" s="611"/>
      <c r="D35" s="611"/>
      <c r="E35" s="611"/>
      <c r="F35" s="611"/>
      <c r="G35" s="611"/>
      <c r="H35" s="611"/>
    </row>
    <row r="36" spans="2:8" ht="15.75" x14ac:dyDescent="0.25">
      <c r="B36" s="611"/>
      <c r="C36" s="611"/>
      <c r="D36" s="611"/>
      <c r="E36" s="611"/>
      <c r="F36" s="611"/>
      <c r="G36" s="611"/>
      <c r="H36" s="611"/>
    </row>
  </sheetData>
  <mergeCells count="2">
    <mergeCell ref="B3:C3"/>
    <mergeCell ref="B8:C8"/>
  </mergeCells>
  <printOptions horizontalCentered="1" verticalCentered="1"/>
  <pageMargins left="0.78740157499999996" right="0.78740157499999996" top="0.984251969" bottom="0.984251969" header="0.4921259845" footer="0.492125984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opLeftCell="A7" workbookViewId="0">
      <selection activeCell="A43" sqref="A43"/>
    </sheetView>
  </sheetViews>
  <sheetFormatPr defaultRowHeight="15" x14ac:dyDescent="0.25"/>
  <cols>
    <col min="1" max="1" width="60.140625" style="96" customWidth="1"/>
    <col min="2" max="4" width="16.7109375" style="96" customWidth="1"/>
    <col min="5" max="5" width="11.28515625" style="96" customWidth="1"/>
    <col min="6" max="6" width="10" style="96" customWidth="1"/>
    <col min="7" max="16384" width="9.140625" style="96"/>
  </cols>
  <sheetData>
    <row r="1" spans="1:7" x14ac:dyDescent="0.25">
      <c r="A1" s="1268" t="s">
        <v>267</v>
      </c>
      <c r="B1" s="1269"/>
      <c r="C1" s="93"/>
      <c r="D1" s="94"/>
      <c r="E1" s="95" t="s">
        <v>497</v>
      </c>
    </row>
    <row r="2" spans="1:7" x14ac:dyDescent="0.25">
      <c r="A2" s="97" t="s">
        <v>496</v>
      </c>
      <c r="B2" s="97"/>
      <c r="C2" s="97"/>
      <c r="E2" s="98" t="s">
        <v>70</v>
      </c>
    </row>
    <row r="3" spans="1:7" x14ac:dyDescent="0.25">
      <c r="A3" s="97"/>
      <c r="B3" s="97"/>
      <c r="C3" s="97"/>
      <c r="D3" s="97"/>
    </row>
    <row r="4" spans="1:7" x14ac:dyDescent="0.25">
      <c r="A4" s="97"/>
      <c r="B4" s="97"/>
      <c r="C4" s="97"/>
      <c r="D4" s="97"/>
      <c r="E4" s="93"/>
    </row>
    <row r="5" spans="1:7" ht="15.75" x14ac:dyDescent="0.25">
      <c r="A5" s="1270" t="s">
        <v>295</v>
      </c>
      <c r="B5" s="1270"/>
      <c r="C5" s="1270"/>
      <c r="D5" s="1270"/>
    </row>
    <row r="6" spans="1:7" x14ac:dyDescent="0.25">
      <c r="A6" s="114"/>
      <c r="B6" s="100"/>
      <c r="C6" s="100"/>
      <c r="D6" s="100"/>
    </row>
    <row r="7" spans="1:7" ht="15.75" thickBot="1" x14ac:dyDescent="0.3">
      <c r="D7" s="98" t="s">
        <v>0</v>
      </c>
    </row>
    <row r="8" spans="1:7" ht="54.75" customHeight="1" thickBot="1" x14ac:dyDescent="0.3">
      <c r="A8" s="101" t="s">
        <v>38</v>
      </c>
      <c r="B8" s="102" t="s">
        <v>39</v>
      </c>
      <c r="C8" s="102" t="s">
        <v>40</v>
      </c>
      <c r="D8" s="103" t="s">
        <v>664</v>
      </c>
      <c r="E8" s="479" t="s">
        <v>263</v>
      </c>
      <c r="F8" s="480"/>
      <c r="G8" s="480"/>
    </row>
    <row r="9" spans="1:7" ht="15.75" x14ac:dyDescent="0.25">
      <c r="A9" s="861" t="s">
        <v>652</v>
      </c>
      <c r="B9" s="104"/>
      <c r="C9" s="104"/>
      <c r="D9" s="105">
        <f>C9-B9</f>
        <v>0</v>
      </c>
      <c r="E9" s="481" t="str">
        <f>IF(B9=0,"",D9/B9)</f>
        <v/>
      </c>
    </row>
    <row r="10" spans="1:7" ht="15.75" x14ac:dyDescent="0.25">
      <c r="A10" s="862" t="s">
        <v>400</v>
      </c>
      <c r="B10" s="106"/>
      <c r="C10" s="106"/>
      <c r="D10" s="107">
        <f>C10-B10</f>
        <v>0</v>
      </c>
      <c r="E10" s="482" t="str">
        <f t="shared" ref="E10:E25" si="0">IF(B10=0,"",D10/B10)</f>
        <v/>
      </c>
    </row>
    <row r="11" spans="1:7" ht="15.75" x14ac:dyDescent="0.25">
      <c r="A11" s="862" t="s">
        <v>653</v>
      </c>
      <c r="B11" s="106">
        <v>556551.34</v>
      </c>
      <c r="C11" s="106">
        <v>996904.79</v>
      </c>
      <c r="D11" s="107">
        <f t="shared" ref="D11:D24" si="1">C11-B11</f>
        <v>440353.45000000007</v>
      </c>
      <c r="E11" s="482">
        <f t="shared" si="0"/>
        <v>0.79121802132396279</v>
      </c>
    </row>
    <row r="12" spans="1:7" ht="15.75" x14ac:dyDescent="0.25">
      <c r="A12" s="862" t="s">
        <v>654</v>
      </c>
      <c r="B12" s="106">
        <v>71528.2</v>
      </c>
      <c r="C12" s="106">
        <v>136306.88</v>
      </c>
      <c r="D12" s="107">
        <f t="shared" si="1"/>
        <v>64778.680000000008</v>
      </c>
      <c r="E12" s="482">
        <f t="shared" si="0"/>
        <v>0.9056383356494363</v>
      </c>
    </row>
    <row r="13" spans="1:7" ht="15.75" x14ac:dyDescent="0.25">
      <c r="A13" s="862" t="s">
        <v>655</v>
      </c>
      <c r="B13" s="106">
        <v>362518.06</v>
      </c>
      <c r="C13" s="106">
        <v>827640</v>
      </c>
      <c r="D13" s="107">
        <f t="shared" si="1"/>
        <v>465121.94</v>
      </c>
      <c r="E13" s="482">
        <f t="shared" si="0"/>
        <v>1.283031085403028</v>
      </c>
    </row>
    <row r="14" spans="1:7" ht="15.75" x14ac:dyDescent="0.25">
      <c r="A14" s="862" t="s">
        <v>656</v>
      </c>
      <c r="B14" s="106">
        <v>603651.18999999994</v>
      </c>
      <c r="C14" s="106">
        <v>676175</v>
      </c>
      <c r="D14" s="107">
        <f t="shared" si="1"/>
        <v>72523.810000000056</v>
      </c>
      <c r="E14" s="482">
        <f t="shared" si="0"/>
        <v>0.12014191506853496</v>
      </c>
    </row>
    <row r="15" spans="1:7" ht="15.75" x14ac:dyDescent="0.25">
      <c r="A15" s="862" t="s">
        <v>657</v>
      </c>
      <c r="B15" s="106">
        <v>29341</v>
      </c>
      <c r="C15" s="106">
        <v>244419</v>
      </c>
      <c r="D15" s="107">
        <f t="shared" si="1"/>
        <v>215078</v>
      </c>
      <c r="E15" s="482">
        <f t="shared" si="0"/>
        <v>7.3302886745509692</v>
      </c>
    </row>
    <row r="16" spans="1:7" ht="15.75" x14ac:dyDescent="0.25">
      <c r="A16" s="862" t="s">
        <v>658</v>
      </c>
      <c r="B16" s="106">
        <v>137422.79999999999</v>
      </c>
      <c r="C16" s="106">
        <v>253706</v>
      </c>
      <c r="D16" s="107">
        <f t="shared" si="1"/>
        <v>116283.20000000001</v>
      </c>
      <c r="E16" s="482">
        <f t="shared" si="0"/>
        <v>0.84617108660280549</v>
      </c>
    </row>
    <row r="17" spans="1:5" ht="15.75" x14ac:dyDescent="0.25">
      <c r="A17" s="862" t="s">
        <v>659</v>
      </c>
      <c r="B17" s="106">
        <v>109227.28</v>
      </c>
      <c r="C17" s="106">
        <v>118670</v>
      </c>
      <c r="D17" s="107">
        <f t="shared" si="1"/>
        <v>9442.7200000000012</v>
      </c>
      <c r="E17" s="482">
        <f t="shared" si="0"/>
        <v>8.6450198155625602E-2</v>
      </c>
    </row>
    <row r="18" spans="1:5" x14ac:dyDescent="0.25">
      <c r="A18" s="863" t="s">
        <v>660</v>
      </c>
      <c r="B18" s="106">
        <v>9673</v>
      </c>
      <c r="C18" s="106">
        <v>17000</v>
      </c>
      <c r="D18" s="107">
        <f t="shared" si="1"/>
        <v>7327</v>
      </c>
      <c r="E18" s="482">
        <f t="shared" si="0"/>
        <v>0.75746924428822493</v>
      </c>
    </row>
    <row r="19" spans="1:5" x14ac:dyDescent="0.25">
      <c r="A19" s="863" t="s">
        <v>661</v>
      </c>
      <c r="B19" s="106">
        <v>99554.28</v>
      </c>
      <c r="C19" s="106">
        <v>101670</v>
      </c>
      <c r="D19" s="107">
        <f t="shared" si="1"/>
        <v>2115.7200000000012</v>
      </c>
      <c r="E19" s="482">
        <f t="shared" si="0"/>
        <v>2.1251924075991521E-2</v>
      </c>
    </row>
    <row r="20" spans="1:5" x14ac:dyDescent="0.25">
      <c r="A20" s="863" t="s">
        <v>662</v>
      </c>
      <c r="B20" s="106">
        <v>0</v>
      </c>
      <c r="C20" s="106">
        <v>0</v>
      </c>
      <c r="D20" s="107">
        <f t="shared" si="1"/>
        <v>0</v>
      </c>
      <c r="E20" s="482" t="str">
        <f t="shared" si="0"/>
        <v/>
      </c>
    </row>
    <row r="21" spans="1:5" ht="15.75" x14ac:dyDescent="0.25">
      <c r="A21" s="862" t="s">
        <v>663</v>
      </c>
      <c r="B21" s="106">
        <v>57973</v>
      </c>
      <c r="C21" s="106">
        <v>61700.93</v>
      </c>
      <c r="D21" s="107">
        <f t="shared" si="1"/>
        <v>3727.9300000000003</v>
      </c>
      <c r="E21" s="482">
        <f t="shared" si="0"/>
        <v>6.4304590067790185E-2</v>
      </c>
    </row>
    <row r="22" spans="1:5" ht="15.75" x14ac:dyDescent="0.25">
      <c r="A22" s="862" t="s">
        <v>727</v>
      </c>
      <c r="B22" s="106">
        <v>23495</v>
      </c>
      <c r="C22" s="106">
        <v>32160</v>
      </c>
      <c r="D22" s="107">
        <f t="shared" si="1"/>
        <v>8665</v>
      </c>
      <c r="E22" s="482">
        <f t="shared" si="0"/>
        <v>0.3688018727388806</v>
      </c>
    </row>
    <row r="23" spans="1:5" ht="15.75" x14ac:dyDescent="0.25">
      <c r="A23" s="862" t="s">
        <v>810</v>
      </c>
      <c r="B23" s="106">
        <v>1195</v>
      </c>
      <c r="C23" s="106">
        <v>5333</v>
      </c>
      <c r="D23" s="107">
        <f t="shared" si="1"/>
        <v>4138</v>
      </c>
      <c r="E23" s="482">
        <f t="shared" si="0"/>
        <v>3.4627615062761508</v>
      </c>
    </row>
    <row r="24" spans="1:5" ht="15.75" thickBot="1" x14ac:dyDescent="0.3">
      <c r="A24" s="108"/>
      <c r="B24" s="109"/>
      <c r="C24" s="109"/>
      <c r="D24" s="107">
        <f t="shared" si="1"/>
        <v>0</v>
      </c>
      <c r="E24" s="483" t="str">
        <f t="shared" si="0"/>
        <v/>
      </c>
    </row>
    <row r="25" spans="1:5" ht="15.75" thickBot="1" x14ac:dyDescent="0.3">
      <c r="A25" s="110" t="s">
        <v>41</v>
      </c>
      <c r="B25" s="111">
        <f>SUM(B9:B24)-B18-B19</f>
        <v>1952902.8699999999</v>
      </c>
      <c r="C25" s="111">
        <f>SUM(C9:C24)-C18-C19</f>
        <v>3353015.6</v>
      </c>
      <c r="D25" s="112">
        <f>C25-B25</f>
        <v>1400112.7300000002</v>
      </c>
      <c r="E25" s="484">
        <f t="shared" si="0"/>
        <v>0.71693925566303274</v>
      </c>
    </row>
    <row r="26" spans="1:5" ht="11.45" customHeight="1" x14ac:dyDescent="0.25">
      <c r="A26" s="485" t="s">
        <v>264</v>
      </c>
    </row>
    <row r="27" spans="1:5" ht="11.45" customHeight="1" x14ac:dyDescent="0.25">
      <c r="A27" s="486" t="s">
        <v>265</v>
      </c>
    </row>
    <row r="28" spans="1:5" ht="11.45" customHeight="1" x14ac:dyDescent="0.25">
      <c r="A28" s="486" t="s">
        <v>266</v>
      </c>
    </row>
    <row r="29" spans="1:5" x14ac:dyDescent="0.25">
      <c r="A29" s="487"/>
    </row>
    <row r="30" spans="1:5" x14ac:dyDescent="0.25">
      <c r="A30" s="487"/>
    </row>
    <row r="31" spans="1:5" x14ac:dyDescent="0.25">
      <c r="A31" s="96" t="s">
        <v>42</v>
      </c>
    </row>
    <row r="32" spans="1:5" x14ac:dyDescent="0.25">
      <c r="A32" s="96" t="s">
        <v>43</v>
      </c>
    </row>
    <row r="33" spans="1:5" x14ac:dyDescent="0.25">
      <c r="A33" s="96" t="s">
        <v>44</v>
      </c>
    </row>
    <row r="34" spans="1:5" x14ac:dyDescent="0.25">
      <c r="A34" s="96" t="s">
        <v>296</v>
      </c>
    </row>
    <row r="37" spans="1:5" x14ac:dyDescent="0.25">
      <c r="B37" s="100"/>
      <c r="C37" s="100"/>
    </row>
    <row r="38" spans="1:5" x14ac:dyDescent="0.25">
      <c r="A38" s="121" t="s">
        <v>728</v>
      </c>
      <c r="B38" s="121" t="s">
        <v>2</v>
      </c>
      <c r="C38" s="121" t="s">
        <v>432</v>
      </c>
    </row>
    <row r="39" spans="1:5" x14ac:dyDescent="0.25">
      <c r="A39" s="121" t="s">
        <v>908</v>
      </c>
      <c r="B39" s="121" t="s">
        <v>4</v>
      </c>
      <c r="C39" s="121" t="s">
        <v>553</v>
      </c>
      <c r="E39" s="99"/>
    </row>
    <row r="40" spans="1:5" x14ac:dyDescent="0.25">
      <c r="A40" s="121" t="s">
        <v>5</v>
      </c>
      <c r="B40" s="121"/>
      <c r="C40" s="121"/>
      <c r="D40" s="121"/>
    </row>
    <row r="43" spans="1:5" x14ac:dyDescent="0.25">
      <c r="A43" s="451"/>
    </row>
  </sheetData>
  <mergeCells count="2">
    <mergeCell ref="A1:B1"/>
    <mergeCell ref="A5:D5"/>
  </mergeCells>
  <phoneticPr fontId="7" type="noConversion"/>
  <printOptions horizontalCentered="1"/>
  <pageMargins left="0.78740157480314965" right="0.78740157480314965" top="0.59055118110236227" bottom="0.39370078740157483" header="0.51181102362204722" footer="0.51181102362204722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2"/>
  <sheetViews>
    <sheetView workbookViewId="0">
      <selection activeCell="E41" sqref="E41"/>
    </sheetView>
  </sheetViews>
  <sheetFormatPr defaultRowHeight="12.75" x14ac:dyDescent="0.2"/>
  <cols>
    <col min="1" max="1" width="5.7109375" customWidth="1"/>
    <col min="2" max="2" width="30.42578125" customWidth="1"/>
    <col min="3" max="4" width="12.7109375" customWidth="1"/>
    <col min="5" max="5" width="12.42578125" customWidth="1"/>
    <col min="6" max="6" width="12.7109375" customWidth="1"/>
    <col min="7" max="7" width="15.5703125" customWidth="1"/>
    <col min="8" max="8" width="15.85546875" customWidth="1"/>
  </cols>
  <sheetData>
    <row r="2" spans="1:8" x14ac:dyDescent="0.2">
      <c r="A2" t="s">
        <v>22</v>
      </c>
      <c r="C2" t="s">
        <v>665</v>
      </c>
      <c r="D2" s="864"/>
      <c r="E2" s="864"/>
      <c r="F2" s="864"/>
      <c r="G2" s="865"/>
      <c r="H2" s="865"/>
    </row>
    <row r="3" spans="1:8" x14ac:dyDescent="0.2">
      <c r="A3" t="s">
        <v>164</v>
      </c>
      <c r="C3" s="866" t="s">
        <v>730</v>
      </c>
      <c r="D3" s="864"/>
      <c r="E3" s="864"/>
      <c r="F3" s="864"/>
      <c r="G3" s="865"/>
      <c r="H3" s="956" t="s">
        <v>729</v>
      </c>
    </row>
    <row r="4" spans="1:8" x14ac:dyDescent="0.2">
      <c r="C4" s="864"/>
      <c r="D4" s="864"/>
      <c r="E4" s="864"/>
      <c r="F4" s="864"/>
      <c r="G4" s="865"/>
      <c r="H4" s="865"/>
    </row>
    <row r="5" spans="1:8" x14ac:dyDescent="0.2">
      <c r="A5" s="867">
        <v>3</v>
      </c>
      <c r="C5" s="868" t="s">
        <v>666</v>
      </c>
      <c r="D5" s="868"/>
      <c r="E5" s="868"/>
      <c r="F5" s="868"/>
      <c r="G5" s="865"/>
      <c r="H5" s="865"/>
    </row>
    <row r="6" spans="1:8" x14ac:dyDescent="0.2">
      <c r="C6" s="868" t="s">
        <v>667</v>
      </c>
      <c r="D6" s="868"/>
      <c r="E6" s="868"/>
      <c r="F6" s="868"/>
      <c r="G6" s="865"/>
      <c r="H6" s="869" t="s">
        <v>668</v>
      </c>
    </row>
    <row r="7" spans="1:8" ht="13.5" thickBot="1" x14ac:dyDescent="0.25">
      <c r="C7" s="864"/>
      <c r="D7" s="864"/>
      <c r="E7" s="864"/>
      <c r="F7" s="864"/>
      <c r="G7" s="865"/>
      <c r="H7" s="865"/>
    </row>
    <row r="8" spans="1:8" ht="12.95" customHeight="1" thickBot="1" x14ac:dyDescent="0.25">
      <c r="C8" s="1271" t="s">
        <v>79</v>
      </c>
      <c r="D8" s="1272"/>
      <c r="E8" s="1273" t="s">
        <v>669</v>
      </c>
      <c r="F8" s="1273"/>
      <c r="G8" s="1273"/>
      <c r="H8" s="1272"/>
    </row>
    <row r="9" spans="1:8" x14ac:dyDescent="0.2">
      <c r="A9" s="870" t="s">
        <v>670</v>
      </c>
      <c r="B9" s="871"/>
      <c r="C9" s="872" t="s">
        <v>671</v>
      </c>
      <c r="D9" s="872" t="s">
        <v>672</v>
      </c>
      <c r="E9" s="1274" t="s">
        <v>673</v>
      </c>
      <c r="F9" s="872" t="s">
        <v>674</v>
      </c>
      <c r="G9" s="873" t="s">
        <v>675</v>
      </c>
      <c r="H9" s="873" t="s">
        <v>676</v>
      </c>
    </row>
    <row r="10" spans="1:8" ht="13.5" thickBot="1" x14ac:dyDescent="0.25">
      <c r="A10" s="874" t="s">
        <v>677</v>
      </c>
      <c r="B10" s="875" t="s">
        <v>50</v>
      </c>
      <c r="C10" s="876" t="s">
        <v>678</v>
      </c>
      <c r="D10" s="876" t="s">
        <v>678</v>
      </c>
      <c r="E10" s="1275"/>
      <c r="F10" s="876" t="s">
        <v>107</v>
      </c>
      <c r="G10" s="877" t="s">
        <v>679</v>
      </c>
      <c r="H10" s="877" t="s">
        <v>680</v>
      </c>
    </row>
    <row r="11" spans="1:8" ht="13.5" thickBot="1" x14ac:dyDescent="0.25">
      <c r="A11" s="874"/>
      <c r="B11" s="874"/>
      <c r="C11" s="878">
        <v>1</v>
      </c>
      <c r="D11" s="878">
        <v>2</v>
      </c>
      <c r="E11" s="878">
        <v>8</v>
      </c>
      <c r="F11" s="878">
        <v>15</v>
      </c>
      <c r="G11" s="878">
        <v>16</v>
      </c>
      <c r="H11" s="878">
        <v>17</v>
      </c>
    </row>
    <row r="12" spans="1:8" x14ac:dyDescent="0.2">
      <c r="A12" s="879">
        <v>1</v>
      </c>
      <c r="B12" s="880" t="s">
        <v>681</v>
      </c>
      <c r="C12" s="881">
        <v>29155.737000000001</v>
      </c>
      <c r="D12" s="881">
        <v>30268.092000000001</v>
      </c>
      <c r="E12" s="882">
        <v>30268092</v>
      </c>
      <c r="F12" s="882">
        <v>30268092</v>
      </c>
      <c r="G12" s="883">
        <v>100</v>
      </c>
      <c r="H12" s="884">
        <v>0</v>
      </c>
    </row>
    <row r="13" spans="1:8" x14ac:dyDescent="0.2">
      <c r="A13" s="885"/>
      <c r="B13" s="885" t="s">
        <v>136</v>
      </c>
      <c r="C13" s="886"/>
      <c r="D13" s="886"/>
      <c r="E13" s="887"/>
      <c r="F13" s="887"/>
      <c r="G13" s="888"/>
      <c r="H13" s="889"/>
    </row>
    <row r="14" spans="1:8" ht="13.5" thickBot="1" x14ac:dyDescent="0.25">
      <c r="A14" s="890"/>
      <c r="B14" s="891" t="s">
        <v>682</v>
      </c>
      <c r="C14" s="892">
        <v>28.387</v>
      </c>
      <c r="D14" s="892">
        <v>56.186999999999998</v>
      </c>
      <c r="E14" s="893">
        <v>56187</v>
      </c>
      <c r="F14" s="893">
        <v>56187</v>
      </c>
      <c r="G14" s="894">
        <v>100</v>
      </c>
      <c r="H14" s="895">
        <v>0</v>
      </c>
    </row>
    <row r="15" spans="1:8" ht="13.5" thickBot="1" x14ac:dyDescent="0.25">
      <c r="A15" s="896">
        <v>2</v>
      </c>
      <c r="B15" s="897" t="s">
        <v>683</v>
      </c>
      <c r="C15" s="898">
        <v>777</v>
      </c>
      <c r="D15" s="898">
        <v>721.94</v>
      </c>
      <c r="E15" s="899">
        <v>1774600</v>
      </c>
      <c r="F15" s="899">
        <v>1774600</v>
      </c>
      <c r="G15" s="900">
        <v>245.80990109981434</v>
      </c>
      <c r="H15" s="900">
        <v>-1052660</v>
      </c>
    </row>
    <row r="16" spans="1:8" x14ac:dyDescent="0.2">
      <c r="A16" s="879">
        <v>3</v>
      </c>
      <c r="B16" s="880" t="s">
        <v>684</v>
      </c>
      <c r="C16" s="881">
        <v>28378.737000000001</v>
      </c>
      <c r="D16" s="881">
        <v>28356.324000000001</v>
      </c>
      <c r="E16" s="882">
        <v>28356324</v>
      </c>
      <c r="F16" s="882">
        <v>28356324</v>
      </c>
      <c r="G16" s="884">
        <v>100</v>
      </c>
      <c r="H16" s="884">
        <v>0</v>
      </c>
    </row>
    <row r="17" spans="1:11" ht="13.5" thickBot="1" x14ac:dyDescent="0.25">
      <c r="A17" s="890"/>
      <c r="B17" s="890" t="s">
        <v>400</v>
      </c>
      <c r="C17" s="892"/>
      <c r="D17" s="892"/>
      <c r="E17" s="893"/>
      <c r="F17" s="893"/>
      <c r="G17" s="895"/>
      <c r="H17" s="895"/>
    </row>
    <row r="18" spans="1:11" ht="13.5" thickBot="1" x14ac:dyDescent="0.25">
      <c r="A18" s="901">
        <v>4</v>
      </c>
      <c r="B18" s="902" t="s">
        <v>685</v>
      </c>
      <c r="C18" s="898"/>
      <c r="D18" s="898"/>
      <c r="E18" s="899">
        <v>20713607</v>
      </c>
      <c r="F18" s="899">
        <v>20713607</v>
      </c>
      <c r="G18" s="900">
        <v>0</v>
      </c>
      <c r="H18" s="900">
        <v>0</v>
      </c>
    </row>
    <row r="19" spans="1:11" ht="13.5" thickBot="1" x14ac:dyDescent="0.25">
      <c r="A19" s="901">
        <v>5</v>
      </c>
      <c r="B19" s="902" t="s">
        <v>686</v>
      </c>
      <c r="C19" s="898"/>
      <c r="D19" s="898"/>
      <c r="E19" s="899">
        <v>4893216</v>
      </c>
      <c r="F19" s="899">
        <v>4893216</v>
      </c>
      <c r="G19" s="900">
        <v>0</v>
      </c>
      <c r="H19" s="900">
        <v>0</v>
      </c>
      <c r="K19" t="s">
        <v>175</v>
      </c>
    </row>
    <row r="20" spans="1:11" ht="13.5" thickBot="1" x14ac:dyDescent="0.25">
      <c r="A20" s="901">
        <v>6</v>
      </c>
      <c r="B20" s="902" t="s">
        <v>687</v>
      </c>
      <c r="C20" s="898"/>
      <c r="D20" s="898"/>
      <c r="E20" s="899">
        <v>840715</v>
      </c>
      <c r="F20" s="899">
        <v>840715</v>
      </c>
      <c r="G20" s="900">
        <v>0</v>
      </c>
      <c r="H20" s="900">
        <v>0</v>
      </c>
    </row>
    <row r="21" spans="1:11" ht="13.5" thickBot="1" x14ac:dyDescent="0.25">
      <c r="A21" s="901">
        <v>7</v>
      </c>
      <c r="B21" s="902" t="s">
        <v>688</v>
      </c>
      <c r="C21" s="898"/>
      <c r="D21" s="898"/>
      <c r="E21" s="899">
        <v>1055346</v>
      </c>
      <c r="F21" s="899">
        <v>1055346</v>
      </c>
      <c r="G21" s="900">
        <v>0</v>
      </c>
      <c r="H21" s="900">
        <v>0</v>
      </c>
    </row>
    <row r="22" spans="1:11" ht="13.5" thickBot="1" x14ac:dyDescent="0.25">
      <c r="A22" s="901">
        <v>8</v>
      </c>
      <c r="B22" s="902" t="s">
        <v>689</v>
      </c>
      <c r="C22" s="898"/>
      <c r="D22" s="898"/>
      <c r="E22" s="899">
        <v>423615</v>
      </c>
      <c r="F22" s="899">
        <v>423615</v>
      </c>
      <c r="G22" s="900">
        <v>0</v>
      </c>
      <c r="H22" s="900">
        <v>0</v>
      </c>
    </row>
    <row r="23" spans="1:11" ht="13.5" thickBot="1" x14ac:dyDescent="0.25">
      <c r="A23" s="901">
        <v>9</v>
      </c>
      <c r="B23" s="902" t="s">
        <v>690</v>
      </c>
      <c r="C23" s="898"/>
      <c r="D23" s="898"/>
      <c r="E23" s="899">
        <v>233163</v>
      </c>
      <c r="F23" s="899">
        <v>233163</v>
      </c>
      <c r="G23" s="900">
        <v>0</v>
      </c>
      <c r="H23" s="900">
        <v>0</v>
      </c>
    </row>
    <row r="24" spans="1:11" ht="13.5" thickBot="1" x14ac:dyDescent="0.25">
      <c r="A24" s="901">
        <v>10</v>
      </c>
      <c r="B24" s="902" t="s">
        <v>691</v>
      </c>
      <c r="C24" s="898"/>
      <c r="D24" s="898"/>
      <c r="E24" s="899">
        <v>136544</v>
      </c>
      <c r="F24" s="899">
        <v>136544</v>
      </c>
      <c r="G24" s="900">
        <v>0</v>
      </c>
      <c r="H24" s="900">
        <v>0</v>
      </c>
    </row>
    <row r="25" spans="1:11" ht="13.5" thickBot="1" x14ac:dyDescent="0.25">
      <c r="A25" s="901">
        <v>11</v>
      </c>
      <c r="B25" s="902" t="s">
        <v>692</v>
      </c>
      <c r="C25" s="898"/>
      <c r="D25" s="898"/>
      <c r="E25" s="899">
        <v>0</v>
      </c>
      <c r="F25" s="899">
        <v>0</v>
      </c>
      <c r="G25" s="900">
        <v>0</v>
      </c>
      <c r="H25" s="900">
        <v>0</v>
      </c>
    </row>
    <row r="26" spans="1:11" ht="13.5" thickBot="1" x14ac:dyDescent="0.25">
      <c r="A26" s="901">
        <v>12</v>
      </c>
      <c r="B26" s="902" t="s">
        <v>693</v>
      </c>
      <c r="C26" s="898"/>
      <c r="D26" s="898"/>
      <c r="E26" s="899">
        <v>60118</v>
      </c>
      <c r="F26" s="899">
        <v>60118</v>
      </c>
      <c r="G26" s="900">
        <v>0</v>
      </c>
      <c r="H26" s="900">
        <v>0</v>
      </c>
    </row>
    <row r="27" spans="1:11" ht="13.5" thickBot="1" x14ac:dyDescent="0.25">
      <c r="A27" s="901">
        <v>13</v>
      </c>
      <c r="B27" s="903" t="s">
        <v>694</v>
      </c>
      <c r="C27" s="904"/>
      <c r="D27" s="904"/>
      <c r="E27" s="904">
        <v>0</v>
      </c>
      <c r="F27" s="904">
        <v>0</v>
      </c>
      <c r="G27" s="905">
        <v>0</v>
      </c>
      <c r="H27" s="905">
        <v>0</v>
      </c>
    </row>
    <row r="28" spans="1:11" ht="13.5" thickBot="1" x14ac:dyDescent="0.25">
      <c r="A28" s="896">
        <v>14</v>
      </c>
      <c r="B28" s="906" t="s">
        <v>695</v>
      </c>
      <c r="C28" s="898"/>
      <c r="D28" s="898">
        <v>0</v>
      </c>
      <c r="E28" s="899">
        <v>0</v>
      </c>
      <c r="F28" s="899">
        <v>0</v>
      </c>
      <c r="G28" s="900">
        <v>0</v>
      </c>
      <c r="H28" s="900">
        <v>0</v>
      </c>
    </row>
    <row r="29" spans="1:11" ht="13.5" thickBot="1" x14ac:dyDescent="0.25">
      <c r="A29" s="896">
        <v>15</v>
      </c>
      <c r="B29" s="906" t="s">
        <v>696</v>
      </c>
      <c r="C29" s="898"/>
      <c r="D29" s="898">
        <v>0</v>
      </c>
      <c r="E29" s="899">
        <v>0</v>
      </c>
      <c r="F29" s="899">
        <v>0</v>
      </c>
      <c r="G29" s="900">
        <v>0</v>
      </c>
      <c r="H29" s="900">
        <v>0</v>
      </c>
    </row>
    <row r="30" spans="1:11" ht="15" customHeight="1" thickBot="1" x14ac:dyDescent="0.25">
      <c r="A30" s="896">
        <v>16</v>
      </c>
      <c r="B30" s="906" t="s">
        <v>697</v>
      </c>
      <c r="C30" s="898"/>
      <c r="D30" s="898">
        <v>1052.6600000000001</v>
      </c>
      <c r="E30" s="899">
        <v>1052660</v>
      </c>
      <c r="F30" s="899">
        <v>1052660</v>
      </c>
      <c r="G30" s="900">
        <v>0</v>
      </c>
      <c r="H30" s="900">
        <v>0</v>
      </c>
    </row>
    <row r="31" spans="1:11" ht="13.5" thickBot="1" x14ac:dyDescent="0.25">
      <c r="A31" s="1247">
        <v>17</v>
      </c>
      <c r="B31" s="907" t="s">
        <v>698</v>
      </c>
      <c r="C31" s="898"/>
      <c r="D31" s="898">
        <v>137.16800000000001</v>
      </c>
      <c r="E31" s="899">
        <v>137168</v>
      </c>
      <c r="F31" s="899">
        <v>137168</v>
      </c>
      <c r="G31" s="900">
        <v>0</v>
      </c>
      <c r="H31" s="900">
        <v>0</v>
      </c>
    </row>
    <row r="32" spans="1:11" ht="13.5" thickBot="1" x14ac:dyDescent="0.25">
      <c r="A32" s="896">
        <v>18</v>
      </c>
      <c r="B32" s="906" t="s">
        <v>699</v>
      </c>
      <c r="C32" s="900">
        <v>105.5</v>
      </c>
      <c r="D32" s="900">
        <v>107</v>
      </c>
      <c r="E32" s="900">
        <v>108.52</v>
      </c>
      <c r="F32" s="900">
        <v>108.52</v>
      </c>
      <c r="G32" s="900"/>
      <c r="H32" s="900"/>
    </row>
    <row r="34" spans="2:6" x14ac:dyDescent="0.2">
      <c r="B34" s="973" t="s">
        <v>744</v>
      </c>
      <c r="E34" s="957" t="s">
        <v>745</v>
      </c>
      <c r="F34" t="s">
        <v>432</v>
      </c>
    </row>
    <row r="35" spans="2:6" x14ac:dyDescent="0.2">
      <c r="B35" s="973" t="s">
        <v>909</v>
      </c>
      <c r="F35" s="957" t="s">
        <v>553</v>
      </c>
    </row>
    <row r="40" spans="2:6" ht="12.95" customHeight="1" x14ac:dyDescent="0.2"/>
    <row r="41" spans="2:6" ht="12.95" customHeight="1" x14ac:dyDescent="0.2"/>
    <row r="62" ht="15" customHeight="1" x14ac:dyDescent="0.2"/>
    <row r="72" ht="12.95" customHeight="1" x14ac:dyDescent="0.2"/>
    <row r="73" ht="12.95" customHeight="1" x14ac:dyDescent="0.2"/>
    <row r="94" ht="15" customHeight="1" x14ac:dyDescent="0.2"/>
    <row r="104" ht="12.95" customHeight="1" x14ac:dyDescent="0.2"/>
    <row r="105" ht="12.95" customHeight="1" x14ac:dyDescent="0.2"/>
    <row r="126" ht="15" customHeight="1" x14ac:dyDescent="0.2"/>
    <row r="136" ht="12.95" customHeight="1" x14ac:dyDescent="0.2"/>
    <row r="137" ht="12.95" customHeight="1" x14ac:dyDescent="0.2"/>
    <row r="158" ht="15" customHeight="1" x14ac:dyDescent="0.2"/>
    <row r="168" ht="12.95" customHeight="1" x14ac:dyDescent="0.2"/>
    <row r="169" ht="12.95" customHeight="1" x14ac:dyDescent="0.2"/>
    <row r="190" ht="15" customHeight="1" x14ac:dyDescent="0.2"/>
    <row r="201" ht="12.95" customHeight="1" x14ac:dyDescent="0.2"/>
    <row r="222" ht="15" customHeight="1" x14ac:dyDescent="0.2"/>
    <row r="233" ht="12.95" customHeight="1" x14ac:dyDescent="0.2"/>
    <row r="254" ht="15" customHeight="1" x14ac:dyDescent="0.2"/>
    <row r="265" ht="12.95" customHeight="1" x14ac:dyDescent="0.2"/>
    <row r="286" ht="15" customHeight="1" x14ac:dyDescent="0.2"/>
    <row r="297" ht="12.95" customHeight="1" x14ac:dyDescent="0.2"/>
    <row r="318" ht="15" customHeight="1" x14ac:dyDescent="0.2"/>
    <row r="329" ht="12.95" customHeight="1" x14ac:dyDescent="0.2"/>
    <row r="350" ht="15" customHeight="1" x14ac:dyDescent="0.2"/>
    <row r="361" ht="12.95" customHeight="1" x14ac:dyDescent="0.2"/>
    <row r="382" ht="15" customHeight="1" x14ac:dyDescent="0.2"/>
    <row r="393" ht="12.95" customHeight="1" x14ac:dyDescent="0.2"/>
    <row r="414" ht="15" customHeight="1" x14ac:dyDescent="0.2"/>
    <row r="425" ht="12.95" customHeight="1" x14ac:dyDescent="0.2"/>
    <row r="446" ht="15" customHeight="1" x14ac:dyDescent="0.2"/>
    <row r="457" ht="12.95" customHeight="1" x14ac:dyDescent="0.2"/>
    <row r="478" ht="15" customHeight="1" x14ac:dyDescent="0.2"/>
    <row r="489" ht="12.95" customHeight="1" x14ac:dyDescent="0.2"/>
    <row r="510" ht="15" customHeight="1" x14ac:dyDescent="0.2"/>
    <row r="542" ht="15" customHeight="1" x14ac:dyDescent="0.2"/>
    <row r="574" ht="15" customHeight="1" x14ac:dyDescent="0.2"/>
    <row r="606" ht="15" customHeight="1" x14ac:dyDescent="0.2"/>
    <row r="638" ht="15" customHeight="1" x14ac:dyDescent="0.2"/>
    <row r="670" ht="15" customHeight="1" x14ac:dyDescent="0.2"/>
    <row r="680" ht="12.75" customHeight="1" x14ac:dyDescent="0.2"/>
    <row r="702" ht="15" customHeight="1" x14ac:dyDescent="0.2"/>
  </sheetData>
  <mergeCells count="3">
    <mergeCell ref="C8:D8"/>
    <mergeCell ref="E8:H8"/>
    <mergeCell ref="E9:E10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39" sqref="A39"/>
    </sheetView>
  </sheetViews>
  <sheetFormatPr defaultRowHeight="12.75" x14ac:dyDescent="0.2"/>
  <cols>
    <col min="1" max="1" width="27.42578125" customWidth="1"/>
    <col min="2" max="2" width="5" customWidth="1"/>
    <col min="3" max="3" width="13.7109375" customWidth="1"/>
    <col min="4" max="4" width="11.28515625" customWidth="1"/>
    <col min="5" max="5" width="12.85546875" customWidth="1"/>
    <col min="6" max="6" width="11.7109375" customWidth="1"/>
    <col min="7" max="7" width="10.85546875" customWidth="1"/>
    <col min="8" max="8" width="11.42578125" customWidth="1"/>
    <col min="9" max="9" width="9.85546875" customWidth="1"/>
    <col min="10" max="11" width="13.7109375" customWidth="1"/>
    <col min="12" max="12" width="12.85546875" customWidth="1"/>
    <col min="13" max="13" width="10.85546875" customWidth="1"/>
  </cols>
  <sheetData>
    <row r="2" spans="1:13" x14ac:dyDescent="0.2">
      <c r="A2" t="s">
        <v>22</v>
      </c>
      <c r="B2" s="908" t="s">
        <v>665</v>
      </c>
      <c r="M2" t="s">
        <v>700</v>
      </c>
    </row>
    <row r="3" spans="1:13" x14ac:dyDescent="0.2">
      <c r="A3" t="s">
        <v>164</v>
      </c>
      <c r="B3" s="909" t="s">
        <v>747</v>
      </c>
      <c r="C3" s="909"/>
      <c r="D3" s="909"/>
      <c r="J3" s="957" t="s">
        <v>729</v>
      </c>
    </row>
    <row r="4" spans="1:13" x14ac:dyDescent="0.2">
      <c r="B4" s="910"/>
      <c r="F4" s="911" t="s">
        <v>701</v>
      </c>
      <c r="G4" s="911"/>
      <c r="H4" s="911"/>
      <c r="I4" s="911"/>
      <c r="J4" s="911"/>
      <c r="K4" t="s">
        <v>702</v>
      </c>
    </row>
    <row r="5" spans="1:13" ht="13.5" thickBot="1" x14ac:dyDescent="0.25">
      <c r="B5" s="910"/>
      <c r="C5" s="912" t="s">
        <v>703</v>
      </c>
      <c r="D5" s="912"/>
      <c r="E5" s="912"/>
    </row>
    <row r="6" spans="1:13" ht="13.5" thickBot="1" x14ac:dyDescent="0.25">
      <c r="A6" s="870"/>
      <c r="B6" s="870"/>
      <c r="C6" s="870" t="s">
        <v>704</v>
      </c>
      <c r="D6" s="913" t="s">
        <v>671</v>
      </c>
      <c r="E6" s="870" t="s">
        <v>672</v>
      </c>
      <c r="F6" s="1276" t="s">
        <v>705</v>
      </c>
      <c r="G6" s="1277"/>
      <c r="H6" s="1278"/>
      <c r="I6" s="870" t="s">
        <v>706</v>
      </c>
      <c r="J6" s="1276" t="s">
        <v>707</v>
      </c>
      <c r="K6" s="1277"/>
      <c r="L6" s="1278"/>
      <c r="M6" s="870" t="s">
        <v>706</v>
      </c>
    </row>
    <row r="7" spans="1:13" x14ac:dyDescent="0.2">
      <c r="A7" s="914" t="s">
        <v>708</v>
      </c>
      <c r="B7" s="914" t="s">
        <v>709</v>
      </c>
      <c r="C7" s="914" t="s">
        <v>171</v>
      </c>
      <c r="D7" s="914" t="s">
        <v>678</v>
      </c>
      <c r="E7" s="914" t="s">
        <v>678</v>
      </c>
      <c r="F7" s="870" t="s">
        <v>671</v>
      </c>
      <c r="G7" s="870" t="s">
        <v>672</v>
      </c>
      <c r="H7" s="870" t="s">
        <v>241</v>
      </c>
      <c r="I7" s="914" t="s">
        <v>710</v>
      </c>
      <c r="J7" s="870" t="s">
        <v>671</v>
      </c>
      <c r="K7" s="870" t="s">
        <v>672</v>
      </c>
      <c r="L7" s="870" t="s">
        <v>241</v>
      </c>
      <c r="M7" s="914" t="s">
        <v>710</v>
      </c>
    </row>
    <row r="8" spans="1:13" ht="13.5" thickBot="1" x14ac:dyDescent="0.25">
      <c r="A8" s="874"/>
      <c r="B8" s="874"/>
      <c r="C8" s="874" t="s">
        <v>711</v>
      </c>
      <c r="D8" s="874" t="s">
        <v>712</v>
      </c>
      <c r="E8" s="874" t="s">
        <v>713</v>
      </c>
      <c r="F8" s="874" t="s">
        <v>678</v>
      </c>
      <c r="G8" s="874" t="s">
        <v>678</v>
      </c>
      <c r="H8" s="874" t="s">
        <v>714</v>
      </c>
      <c r="I8" s="874" t="s">
        <v>715</v>
      </c>
      <c r="J8" s="874" t="s">
        <v>678</v>
      </c>
      <c r="K8" s="874" t="s">
        <v>678</v>
      </c>
      <c r="L8" s="874" t="s">
        <v>714</v>
      </c>
      <c r="M8" s="874" t="s">
        <v>715</v>
      </c>
    </row>
    <row r="9" spans="1:13" x14ac:dyDescent="0.2">
      <c r="A9" s="915"/>
      <c r="B9" s="915"/>
      <c r="C9" s="916">
        <v>1</v>
      </c>
      <c r="D9" s="915">
        <v>2</v>
      </c>
      <c r="E9" s="915">
        <v>3</v>
      </c>
      <c r="F9" s="915">
        <v>4</v>
      </c>
      <c r="G9" s="916">
        <v>5</v>
      </c>
      <c r="H9" s="915">
        <v>6</v>
      </c>
      <c r="I9" s="916">
        <v>7</v>
      </c>
      <c r="J9" s="915">
        <v>8</v>
      </c>
      <c r="K9" s="916">
        <v>9</v>
      </c>
      <c r="L9" s="915">
        <v>10</v>
      </c>
      <c r="M9" s="915">
        <v>11</v>
      </c>
    </row>
    <row r="10" spans="1:13" x14ac:dyDescent="0.2">
      <c r="A10" s="917" t="s">
        <v>716</v>
      </c>
      <c r="B10" s="914"/>
      <c r="C10" s="918" t="s">
        <v>717</v>
      </c>
      <c r="D10" s="919">
        <v>28378.737000000001</v>
      </c>
      <c r="E10" s="886">
        <v>28356.324000000001</v>
      </c>
      <c r="F10" s="920">
        <v>105.5</v>
      </c>
      <c r="G10" s="921">
        <v>107</v>
      </c>
      <c r="H10" s="914" t="s">
        <v>717</v>
      </c>
      <c r="I10" s="922" t="s">
        <v>717</v>
      </c>
      <c r="J10" s="923">
        <v>22416.063981042655</v>
      </c>
      <c r="K10" s="924">
        <v>22084.36448598131</v>
      </c>
      <c r="L10" s="925" t="s">
        <v>717</v>
      </c>
      <c r="M10" s="914" t="s">
        <v>717</v>
      </c>
    </row>
    <row r="11" spans="1:13" x14ac:dyDescent="0.2">
      <c r="A11" s="926" t="s">
        <v>718</v>
      </c>
      <c r="B11" s="927"/>
      <c r="C11" s="928">
        <v>16346.074000000001</v>
      </c>
      <c r="D11" s="929" t="s">
        <v>717</v>
      </c>
      <c r="E11" s="930" t="s">
        <v>717</v>
      </c>
      <c r="F11" s="931" t="s">
        <v>717</v>
      </c>
      <c r="G11" s="932" t="s">
        <v>717</v>
      </c>
      <c r="H11" s="933">
        <v>50.67</v>
      </c>
      <c r="I11" s="934" t="s">
        <v>717</v>
      </c>
      <c r="J11" s="935" t="s">
        <v>717</v>
      </c>
      <c r="K11" s="936" t="s">
        <v>717</v>
      </c>
      <c r="L11" s="923">
        <v>26883.221498585615</v>
      </c>
      <c r="M11" s="935" t="s">
        <v>717</v>
      </c>
    </row>
    <row r="12" spans="1:13" x14ac:dyDescent="0.2">
      <c r="A12" s="926" t="s">
        <v>719</v>
      </c>
      <c r="B12" s="927"/>
      <c r="C12" s="928">
        <v>2404.6750000000002</v>
      </c>
      <c r="D12" s="929" t="s">
        <v>717</v>
      </c>
      <c r="E12" s="930" t="s">
        <v>717</v>
      </c>
      <c r="F12" s="931" t="s">
        <v>717</v>
      </c>
      <c r="G12" s="932" t="s">
        <v>717</v>
      </c>
      <c r="H12" s="933">
        <v>8</v>
      </c>
      <c r="I12" s="934" t="s">
        <v>717</v>
      </c>
      <c r="J12" s="935" t="s">
        <v>717</v>
      </c>
      <c r="K12" s="936" t="s">
        <v>717</v>
      </c>
      <c r="L12" s="923">
        <v>25048.697916666668</v>
      </c>
      <c r="M12" s="935" t="s">
        <v>717</v>
      </c>
    </row>
    <row r="13" spans="1:13" x14ac:dyDescent="0.2">
      <c r="A13" s="926" t="s">
        <v>720</v>
      </c>
      <c r="B13" s="927"/>
      <c r="C13" s="928">
        <v>3178.3159999999998</v>
      </c>
      <c r="D13" s="929" t="s">
        <v>717</v>
      </c>
      <c r="E13" s="930" t="s">
        <v>717</v>
      </c>
      <c r="F13" s="931" t="s">
        <v>717</v>
      </c>
      <c r="G13" s="932" t="s">
        <v>717</v>
      </c>
      <c r="H13" s="933">
        <v>11.223000000000001</v>
      </c>
      <c r="I13" s="934" t="s">
        <v>717</v>
      </c>
      <c r="J13" s="935" t="s">
        <v>717</v>
      </c>
      <c r="K13" s="936" t="s">
        <v>717</v>
      </c>
      <c r="L13" s="923">
        <v>23599.72081142891</v>
      </c>
      <c r="M13" s="935" t="s">
        <v>717</v>
      </c>
    </row>
    <row r="14" spans="1:13" x14ac:dyDescent="0.2">
      <c r="A14" s="926" t="s">
        <v>721</v>
      </c>
      <c r="B14" s="927"/>
      <c r="C14" s="928">
        <v>152.52600000000001</v>
      </c>
      <c r="D14" s="929" t="s">
        <v>717</v>
      </c>
      <c r="E14" s="930" t="s">
        <v>717</v>
      </c>
      <c r="F14" s="931" t="s">
        <v>717</v>
      </c>
      <c r="G14" s="932" t="s">
        <v>717</v>
      </c>
      <c r="H14" s="933">
        <v>1.1259999999999999</v>
      </c>
      <c r="I14" s="934" t="s">
        <v>717</v>
      </c>
      <c r="J14" s="935" t="s">
        <v>717</v>
      </c>
      <c r="K14" s="936" t="s">
        <v>717</v>
      </c>
      <c r="L14" s="923">
        <v>11288.188277087036</v>
      </c>
      <c r="M14" s="935" t="s">
        <v>717</v>
      </c>
    </row>
    <row r="15" spans="1:13" x14ac:dyDescent="0.2">
      <c r="A15" s="926" t="s">
        <v>722</v>
      </c>
      <c r="B15" s="927"/>
      <c r="C15" s="928">
        <v>2567.1129999999998</v>
      </c>
      <c r="D15" s="929" t="s">
        <v>717</v>
      </c>
      <c r="E15" s="930" t="s">
        <v>717</v>
      </c>
      <c r="F15" s="931" t="s">
        <v>717</v>
      </c>
      <c r="G15" s="932" t="s">
        <v>717</v>
      </c>
      <c r="H15" s="933">
        <v>10.226000000000001</v>
      </c>
      <c r="I15" s="934" t="s">
        <v>717</v>
      </c>
      <c r="J15" s="935" t="s">
        <v>717</v>
      </c>
      <c r="K15" s="936" t="s">
        <v>717</v>
      </c>
      <c r="L15" s="923">
        <v>20919.820392463651</v>
      </c>
      <c r="M15" s="935" t="s">
        <v>717</v>
      </c>
    </row>
    <row r="16" spans="1:13" x14ac:dyDescent="0.2">
      <c r="A16" s="926" t="s">
        <v>723</v>
      </c>
      <c r="B16" s="927"/>
      <c r="C16" s="928">
        <v>1842.124</v>
      </c>
      <c r="D16" s="929" t="s">
        <v>717</v>
      </c>
      <c r="E16" s="930" t="s">
        <v>717</v>
      </c>
      <c r="F16" s="931" t="s">
        <v>717</v>
      </c>
      <c r="G16" s="932" t="s">
        <v>717</v>
      </c>
      <c r="H16" s="933">
        <v>15.111000000000001</v>
      </c>
      <c r="I16" s="934" t="s">
        <v>717</v>
      </c>
      <c r="J16" s="935" t="s">
        <v>717</v>
      </c>
      <c r="K16" s="936" t="s">
        <v>717</v>
      </c>
      <c r="L16" s="923">
        <v>10158.846756226148</v>
      </c>
      <c r="M16" s="935" t="s">
        <v>717</v>
      </c>
    </row>
    <row r="17" spans="1:13" x14ac:dyDescent="0.2">
      <c r="A17" s="926" t="s">
        <v>724</v>
      </c>
      <c r="B17" s="927"/>
      <c r="C17" s="928">
        <v>1865.4960000000001</v>
      </c>
      <c r="D17" s="929" t="s">
        <v>717</v>
      </c>
      <c r="E17" s="930" t="s">
        <v>717</v>
      </c>
      <c r="F17" s="931" t="s">
        <v>717</v>
      </c>
      <c r="G17" s="932" t="s">
        <v>717</v>
      </c>
      <c r="H17" s="933">
        <v>12.164</v>
      </c>
      <c r="I17" s="934" t="s">
        <v>717</v>
      </c>
      <c r="J17" s="935" t="s">
        <v>717</v>
      </c>
      <c r="K17" s="936" t="s">
        <v>717</v>
      </c>
      <c r="L17" s="923">
        <v>12780.170996382771</v>
      </c>
      <c r="M17" s="935" t="s">
        <v>717</v>
      </c>
    </row>
    <row r="18" spans="1:13" x14ac:dyDescent="0.2">
      <c r="A18" s="926" t="s">
        <v>725</v>
      </c>
      <c r="B18" s="927"/>
      <c r="C18" s="928">
        <v>0</v>
      </c>
      <c r="D18" s="929" t="s">
        <v>717</v>
      </c>
      <c r="E18" s="930" t="s">
        <v>717</v>
      </c>
      <c r="F18" s="931" t="s">
        <v>717</v>
      </c>
      <c r="G18" s="932" t="s">
        <v>717</v>
      </c>
      <c r="H18" s="933">
        <v>0</v>
      </c>
      <c r="I18" s="934" t="s">
        <v>717</v>
      </c>
      <c r="J18" s="935" t="s">
        <v>717</v>
      </c>
      <c r="K18" s="936" t="s">
        <v>717</v>
      </c>
      <c r="L18" s="923">
        <v>0</v>
      </c>
      <c r="M18" s="935" t="s">
        <v>717</v>
      </c>
    </row>
    <row r="19" spans="1:13" x14ac:dyDescent="0.2">
      <c r="A19" s="885"/>
      <c r="B19" s="914"/>
      <c r="C19" s="937"/>
      <c r="D19" s="889"/>
      <c r="E19" s="937"/>
      <c r="F19" s="889"/>
      <c r="G19" s="937"/>
      <c r="H19" s="889"/>
      <c r="I19" s="937"/>
      <c r="J19" s="938"/>
      <c r="K19" s="939"/>
      <c r="L19" s="938"/>
      <c r="M19" s="938"/>
    </row>
    <row r="20" spans="1:13" x14ac:dyDescent="0.2">
      <c r="A20" s="885"/>
      <c r="B20" s="914"/>
      <c r="C20" s="937"/>
      <c r="D20" s="889"/>
      <c r="E20" s="937"/>
      <c r="F20" s="889"/>
      <c r="G20" s="937"/>
      <c r="H20" s="889"/>
      <c r="I20" s="937"/>
      <c r="J20" s="938"/>
      <c r="K20" s="939"/>
      <c r="L20" s="938"/>
      <c r="M20" s="938"/>
    </row>
    <row r="21" spans="1:13" x14ac:dyDescent="0.2">
      <c r="A21" s="885"/>
      <c r="B21" s="914"/>
      <c r="C21" s="937"/>
      <c r="D21" s="889"/>
      <c r="E21" s="937"/>
      <c r="F21" s="889"/>
      <c r="G21" s="937"/>
      <c r="H21" s="889"/>
      <c r="I21" s="937"/>
      <c r="J21" s="938"/>
      <c r="K21" s="939"/>
      <c r="L21" s="938"/>
      <c r="M21" s="938"/>
    </row>
    <row r="22" spans="1:13" x14ac:dyDescent="0.2">
      <c r="A22" s="885"/>
      <c r="B22" s="914"/>
      <c r="C22" s="937"/>
      <c r="D22" s="889"/>
      <c r="E22" s="937"/>
      <c r="F22" s="889"/>
      <c r="G22" s="937"/>
      <c r="H22" s="889"/>
      <c r="I22" s="937"/>
      <c r="J22" s="938"/>
      <c r="K22" s="939"/>
      <c r="L22" s="938"/>
      <c r="M22" s="938"/>
    </row>
    <row r="23" spans="1:13" x14ac:dyDescent="0.2">
      <c r="A23" s="885"/>
      <c r="B23" s="914"/>
      <c r="C23" s="937"/>
      <c r="D23" s="889"/>
      <c r="E23" s="937"/>
      <c r="F23" s="889"/>
      <c r="G23" s="937"/>
      <c r="H23" s="889"/>
      <c r="I23" s="937"/>
      <c r="J23" s="938"/>
      <c r="K23" s="939"/>
      <c r="L23" s="938"/>
      <c r="M23" s="938"/>
    </row>
    <row r="24" spans="1:13" x14ac:dyDescent="0.2">
      <c r="A24" s="885"/>
      <c r="B24" s="914"/>
      <c r="C24" s="937"/>
      <c r="D24" s="889"/>
      <c r="E24" s="937"/>
      <c r="F24" s="889"/>
      <c r="G24" s="937"/>
      <c r="H24" s="889"/>
      <c r="I24" s="937"/>
      <c r="J24" s="938"/>
      <c r="K24" s="939"/>
      <c r="L24" s="938"/>
      <c r="M24" s="938"/>
    </row>
    <row r="25" spans="1:13" x14ac:dyDescent="0.2">
      <c r="A25" s="885"/>
      <c r="B25" s="914"/>
      <c r="C25" s="937"/>
      <c r="D25" s="889"/>
      <c r="E25" s="937"/>
      <c r="F25" s="889"/>
      <c r="G25" s="937"/>
      <c r="H25" s="889"/>
      <c r="I25" s="937"/>
      <c r="J25" s="938"/>
      <c r="K25" s="939"/>
      <c r="L25" s="938"/>
      <c r="M25" s="938"/>
    </row>
    <row r="26" spans="1:13" ht="13.5" thickBot="1" x14ac:dyDescent="0.25">
      <c r="A26" s="890"/>
      <c r="B26" s="874"/>
      <c r="C26" s="940"/>
      <c r="D26" s="895"/>
      <c r="E26" s="940"/>
      <c r="F26" s="895"/>
      <c r="G26" s="940"/>
      <c r="H26" s="895"/>
      <c r="I26" s="940"/>
      <c r="J26" s="941"/>
      <c r="K26" s="942"/>
      <c r="L26" s="941"/>
      <c r="M26" s="941"/>
    </row>
    <row r="27" spans="1:13" x14ac:dyDescent="0.2">
      <c r="A27" s="943"/>
      <c r="B27" s="944"/>
      <c r="C27" s="945"/>
      <c r="D27" s="945"/>
      <c r="E27" s="945"/>
      <c r="F27" s="945"/>
      <c r="G27" s="945"/>
      <c r="H27" s="945"/>
      <c r="I27" s="945"/>
      <c r="J27" s="946"/>
      <c r="K27" s="946"/>
      <c r="L27" s="946"/>
      <c r="M27" s="946"/>
    </row>
    <row r="28" spans="1:13" x14ac:dyDescent="0.2">
      <c r="A28" s="947" t="s">
        <v>7</v>
      </c>
      <c r="B28" s="948"/>
      <c r="C28" s="949">
        <v>28356.324000000001</v>
      </c>
      <c r="D28" s="949">
        <v>28378.737000000001</v>
      </c>
      <c r="E28" s="949">
        <v>28356.324000000001</v>
      </c>
      <c r="F28" s="950">
        <v>105.5</v>
      </c>
      <c r="G28" s="950">
        <v>107</v>
      </c>
      <c r="H28" s="950">
        <v>108.52000000000001</v>
      </c>
      <c r="I28" s="950">
        <v>1.5200000000000102</v>
      </c>
      <c r="J28" s="951">
        <v>22416.063981042655</v>
      </c>
      <c r="K28" s="951">
        <v>22084.36448598131</v>
      </c>
      <c r="L28" s="951">
        <v>21775.036859565051</v>
      </c>
      <c r="M28" s="951">
        <v>-309.32762641625959</v>
      </c>
    </row>
    <row r="29" spans="1:13" ht="13.5" thickBot="1" x14ac:dyDescent="0.25">
      <c r="A29" s="952"/>
      <c r="B29" s="953"/>
      <c r="C29" s="952"/>
      <c r="D29" s="952"/>
      <c r="E29" s="952"/>
      <c r="F29" s="952"/>
      <c r="G29" s="952"/>
      <c r="H29" s="952"/>
      <c r="I29" s="952"/>
      <c r="J29" s="954"/>
      <c r="K29" s="954"/>
      <c r="L29" s="954"/>
      <c r="M29" s="954"/>
    </row>
    <row r="30" spans="1:13" x14ac:dyDescent="0.2">
      <c r="B30" s="910"/>
      <c r="M30" s="955"/>
    </row>
    <row r="31" spans="1:13" x14ac:dyDescent="0.2">
      <c r="A31" t="s">
        <v>726</v>
      </c>
      <c r="B31" s="910"/>
    </row>
    <row r="33" spans="1:8" x14ac:dyDescent="0.2">
      <c r="A33" s="957" t="s">
        <v>746</v>
      </c>
      <c r="G33" s="957" t="s">
        <v>2</v>
      </c>
      <c r="H33" s="957" t="s">
        <v>432</v>
      </c>
    </row>
    <row r="34" spans="1:8" x14ac:dyDescent="0.2">
      <c r="A34" s="957" t="s">
        <v>906</v>
      </c>
      <c r="H34" s="957" t="s">
        <v>553</v>
      </c>
    </row>
  </sheetData>
  <mergeCells count="2">
    <mergeCell ref="F6:H6"/>
    <mergeCell ref="J6:L6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Normal="100" workbookViewId="0">
      <selection activeCell="J36" sqref="J36"/>
    </sheetView>
  </sheetViews>
  <sheetFormatPr defaultRowHeight="15" x14ac:dyDescent="0.25"/>
  <cols>
    <col min="1" max="1" width="41.42578125" style="1051" customWidth="1"/>
    <col min="2" max="2" width="12.7109375" style="1051" customWidth="1"/>
    <col min="3" max="5" width="10.7109375" style="1051" customWidth="1"/>
    <col min="6" max="6" width="12.7109375" style="1051" customWidth="1"/>
    <col min="7" max="16384" width="9.140625" style="1051"/>
  </cols>
  <sheetData>
    <row r="1" spans="1:16" x14ac:dyDescent="0.25">
      <c r="A1" s="1169" t="s">
        <v>870</v>
      </c>
      <c r="B1" s="1170"/>
      <c r="F1" s="1050" t="s">
        <v>163</v>
      </c>
    </row>
    <row r="2" spans="1:16" x14ac:dyDescent="0.25">
      <c r="A2" s="1279" t="s">
        <v>871</v>
      </c>
      <c r="B2" s="1279"/>
      <c r="C2" s="1279"/>
      <c r="D2" s="1279"/>
      <c r="E2" s="1171"/>
      <c r="F2" s="1172" t="s">
        <v>872</v>
      </c>
    </row>
    <row r="3" spans="1:16" x14ac:dyDescent="0.25">
      <c r="A3" s="1169"/>
      <c r="B3" s="1169"/>
      <c r="C3" s="1169"/>
      <c r="D3" s="1169"/>
      <c r="E3" s="1169"/>
      <c r="F3" s="1169"/>
    </row>
    <row r="4" spans="1:16" ht="15.75" x14ac:dyDescent="0.25">
      <c r="A4" s="1280" t="s">
        <v>297</v>
      </c>
      <c r="B4" s="1280"/>
      <c r="C4" s="1281"/>
      <c r="D4" s="1281"/>
      <c r="E4" s="1281"/>
      <c r="F4" s="1281"/>
    </row>
    <row r="5" spans="1:16" ht="15.75" thickBot="1" x14ac:dyDescent="0.3">
      <c r="A5" s="1173"/>
      <c r="B5" s="1173"/>
      <c r="C5" s="1173"/>
      <c r="D5" s="1173"/>
      <c r="E5" s="1173"/>
      <c r="F5" s="1174"/>
    </row>
    <row r="6" spans="1:16" x14ac:dyDescent="0.25">
      <c r="A6" s="1175"/>
      <c r="B6" s="1176" t="s">
        <v>165</v>
      </c>
      <c r="C6" s="1282" t="s">
        <v>166</v>
      </c>
      <c r="D6" s="1282"/>
      <c r="E6" s="1283"/>
      <c r="F6" s="1284"/>
    </row>
    <row r="7" spans="1:16" x14ac:dyDescent="0.25">
      <c r="A7" s="1177" t="s">
        <v>167</v>
      </c>
      <c r="B7" s="1178">
        <v>2013</v>
      </c>
      <c r="C7" s="1179" t="s">
        <v>168</v>
      </c>
      <c r="D7" s="1180" t="s">
        <v>169</v>
      </c>
      <c r="E7" s="1179" t="s">
        <v>170</v>
      </c>
      <c r="F7" s="1181" t="s">
        <v>7</v>
      </c>
    </row>
    <row r="8" spans="1:16" ht="15.75" thickBot="1" x14ac:dyDescent="0.3">
      <c r="A8" s="1182"/>
      <c r="B8" s="1183" t="s">
        <v>79</v>
      </c>
      <c r="C8" s="1184" t="s">
        <v>171</v>
      </c>
      <c r="D8" s="1185" t="s">
        <v>172</v>
      </c>
      <c r="E8" s="1184" t="s">
        <v>173</v>
      </c>
      <c r="F8" s="1186"/>
    </row>
    <row r="9" spans="1:16" x14ac:dyDescent="0.25">
      <c r="A9" s="1187" t="s">
        <v>259</v>
      </c>
      <c r="B9" s="1188">
        <f>SUM(B10:B11)</f>
        <v>0</v>
      </c>
      <c r="C9" s="1189">
        <f>SUM(C10:C11)</f>
        <v>0</v>
      </c>
      <c r="D9" s="1190">
        <f>SUM(D10:D11)</f>
        <v>0</v>
      </c>
      <c r="E9" s="1189">
        <f>SUM(E10:E11)</f>
        <v>0</v>
      </c>
      <c r="F9" s="1191">
        <f t="shared" ref="F9:F44" si="0">SUM(C9:E9)</f>
        <v>0</v>
      </c>
    </row>
    <row r="10" spans="1:16" x14ac:dyDescent="0.25">
      <c r="A10" s="1192"/>
      <c r="B10" s="1193"/>
      <c r="C10" s="1194"/>
      <c r="D10" s="1195"/>
      <c r="E10" s="1194"/>
      <c r="F10" s="1196">
        <f t="shared" si="0"/>
        <v>0</v>
      </c>
    </row>
    <row r="11" spans="1:16" x14ac:dyDescent="0.25">
      <c r="A11" s="1197"/>
      <c r="B11" s="1198"/>
      <c r="C11" s="1194"/>
      <c r="D11" s="1195"/>
      <c r="E11" s="1194"/>
      <c r="F11" s="1196">
        <f t="shared" si="0"/>
        <v>0</v>
      </c>
    </row>
    <row r="12" spans="1:16" x14ac:dyDescent="0.25">
      <c r="A12" s="1199" t="s">
        <v>174</v>
      </c>
      <c r="B12" s="1200">
        <f>SUM(B13:B22)</f>
        <v>750</v>
      </c>
      <c r="C12" s="1189">
        <f>SUM(C13:C22)</f>
        <v>613990.52</v>
      </c>
      <c r="D12" s="1190">
        <f>SUM(D13:D22)</f>
        <v>3224.02</v>
      </c>
      <c r="E12" s="1201">
        <f>SUM(E13:E22)</f>
        <v>0</v>
      </c>
      <c r="F12" s="1191">
        <f t="shared" si="0"/>
        <v>617214.54</v>
      </c>
    </row>
    <row r="13" spans="1:16" x14ac:dyDescent="0.25">
      <c r="A13" s="1202" t="s">
        <v>873</v>
      </c>
      <c r="B13" s="1203">
        <v>120</v>
      </c>
      <c r="C13" s="1194">
        <v>110656.92</v>
      </c>
      <c r="D13" s="1195"/>
      <c r="E13" s="1194"/>
      <c r="F13" s="1196">
        <f t="shared" si="0"/>
        <v>110656.92</v>
      </c>
      <c r="I13" s="1204"/>
      <c r="J13" s="1204"/>
      <c r="K13" s="1204"/>
      <c r="L13" s="1204"/>
      <c r="M13" s="1204"/>
      <c r="N13" s="1204"/>
      <c r="O13" s="1204"/>
      <c r="P13" s="1204"/>
    </row>
    <row r="14" spans="1:16" x14ac:dyDescent="0.25">
      <c r="A14" s="1202" t="s">
        <v>874</v>
      </c>
      <c r="B14" s="1203">
        <v>70</v>
      </c>
      <c r="C14" s="1194">
        <v>8361.6</v>
      </c>
      <c r="D14" s="1195"/>
      <c r="E14" s="1194"/>
      <c r="F14" s="1196">
        <f t="shared" si="0"/>
        <v>8361.6</v>
      </c>
      <c r="I14" s="1204"/>
      <c r="J14" s="1204"/>
      <c r="K14" s="1204"/>
      <c r="L14" s="1204"/>
      <c r="M14" s="1204"/>
      <c r="N14" s="1204"/>
      <c r="O14" s="1204"/>
      <c r="P14" s="1204"/>
    </row>
    <row r="15" spans="1:16" x14ac:dyDescent="0.25">
      <c r="A15" s="1202" t="s">
        <v>875</v>
      </c>
      <c r="B15" s="1203">
        <v>20</v>
      </c>
      <c r="C15" s="1194">
        <v>43816</v>
      </c>
      <c r="D15" s="1195">
        <v>2370</v>
      </c>
      <c r="E15" s="1194"/>
      <c r="F15" s="1196">
        <f t="shared" si="0"/>
        <v>46186</v>
      </c>
      <c r="I15" s="1204"/>
      <c r="J15" s="1205"/>
      <c r="K15" s="1204"/>
      <c r="L15" s="1204"/>
      <c r="M15" s="1205"/>
      <c r="N15" s="1204"/>
      <c r="O15" s="1204"/>
      <c r="P15" s="1204"/>
    </row>
    <row r="16" spans="1:16" x14ac:dyDescent="0.25">
      <c r="A16" s="1202" t="s">
        <v>876</v>
      </c>
      <c r="B16" s="1206">
        <v>10</v>
      </c>
      <c r="C16" s="1194">
        <v>0</v>
      </c>
      <c r="D16" s="1195">
        <v>854.02</v>
      </c>
      <c r="E16" s="1194"/>
      <c r="F16" s="1196">
        <f t="shared" si="0"/>
        <v>854.02</v>
      </c>
      <c r="I16" s="1204"/>
      <c r="J16" s="1204"/>
      <c r="K16" s="1204"/>
      <c r="L16" s="1204"/>
      <c r="M16" s="1204"/>
      <c r="N16" s="1204"/>
      <c r="O16" s="1204"/>
      <c r="P16" s="1204"/>
    </row>
    <row r="17" spans="1:16" x14ac:dyDescent="0.25">
      <c r="A17" s="1202" t="s">
        <v>877</v>
      </c>
      <c r="B17" s="1206">
        <v>20</v>
      </c>
      <c r="C17" s="1194">
        <v>0</v>
      </c>
      <c r="D17" s="1195"/>
      <c r="E17" s="1194"/>
      <c r="F17" s="1196">
        <f t="shared" si="0"/>
        <v>0</v>
      </c>
      <c r="I17" s="1204"/>
      <c r="J17" s="1204"/>
      <c r="K17" s="1204"/>
      <c r="L17" s="1204"/>
      <c r="M17" s="1204"/>
      <c r="N17" s="1204"/>
      <c r="O17" s="1204"/>
      <c r="P17" s="1204"/>
    </row>
    <row r="18" spans="1:16" x14ac:dyDescent="0.25">
      <c r="A18" s="1202" t="s">
        <v>878</v>
      </c>
      <c r="B18" s="1206">
        <v>50</v>
      </c>
      <c r="C18" s="1207">
        <v>18984</v>
      </c>
      <c r="D18" s="1208"/>
      <c r="E18" s="1207"/>
      <c r="F18" s="1196">
        <f t="shared" si="0"/>
        <v>18984</v>
      </c>
      <c r="I18" s="1204"/>
      <c r="J18" s="1204"/>
      <c r="K18" s="1204"/>
      <c r="L18" s="1204"/>
      <c r="M18" s="1204"/>
      <c r="N18" s="1204"/>
      <c r="O18" s="1204"/>
      <c r="P18" s="1205"/>
    </row>
    <row r="19" spans="1:16" x14ac:dyDescent="0.25">
      <c r="A19" s="1202" t="s">
        <v>879</v>
      </c>
      <c r="B19" s="1206">
        <v>30</v>
      </c>
      <c r="C19" s="1207">
        <v>1500</v>
      </c>
      <c r="D19" s="1208"/>
      <c r="E19" s="1207"/>
      <c r="F19" s="1196">
        <f t="shared" si="0"/>
        <v>1500</v>
      </c>
      <c r="I19" s="1204"/>
      <c r="J19" s="1204"/>
      <c r="K19" s="1204"/>
      <c r="L19" s="1204"/>
      <c r="M19" s="1204"/>
      <c r="N19" s="1204"/>
      <c r="O19" s="1204"/>
      <c r="P19" s="1204"/>
    </row>
    <row r="20" spans="1:16" x14ac:dyDescent="0.25">
      <c r="A20" s="1209" t="s">
        <v>880</v>
      </c>
      <c r="B20" s="1206">
        <v>430</v>
      </c>
      <c r="C20" s="1207">
        <v>430672</v>
      </c>
      <c r="D20" s="1208"/>
      <c r="E20" s="1207"/>
      <c r="F20" s="1196">
        <f t="shared" si="0"/>
        <v>430672</v>
      </c>
      <c r="I20" s="1204"/>
      <c r="J20" s="1204"/>
      <c r="K20" s="1204"/>
      <c r="L20" s="1204"/>
      <c r="M20" s="1204"/>
      <c r="N20" s="1204"/>
      <c r="O20" s="1205"/>
      <c r="P20" s="1204"/>
    </row>
    <row r="21" spans="1:16" x14ac:dyDescent="0.25">
      <c r="A21" s="1210"/>
      <c r="B21" s="1206"/>
      <c r="C21" s="1207"/>
      <c r="D21" s="1208"/>
      <c r="E21" s="1207"/>
      <c r="F21" s="1196">
        <f t="shared" si="0"/>
        <v>0</v>
      </c>
      <c r="I21" s="1204"/>
      <c r="J21" s="1204"/>
      <c r="K21" s="1204"/>
      <c r="L21" s="1204"/>
      <c r="M21" s="1204"/>
      <c r="N21" s="1204"/>
      <c r="O21" s="1204"/>
      <c r="P21" s="1204"/>
    </row>
    <row r="22" spans="1:16" x14ac:dyDescent="0.25">
      <c r="A22" s="1209"/>
      <c r="B22" s="1206"/>
      <c r="C22" s="1207"/>
      <c r="D22" s="1208"/>
      <c r="E22" s="1207"/>
      <c r="F22" s="1196">
        <f t="shared" si="0"/>
        <v>0</v>
      </c>
      <c r="I22" s="1204"/>
      <c r="J22" s="1204"/>
      <c r="K22" s="1204"/>
      <c r="L22" s="1204"/>
      <c r="M22" s="1204"/>
      <c r="N22" s="1204"/>
      <c r="O22" s="1204"/>
      <c r="P22" s="1204"/>
    </row>
    <row r="23" spans="1:16" x14ac:dyDescent="0.25">
      <c r="A23" s="1211" t="s">
        <v>176</v>
      </c>
      <c r="B23" s="1212">
        <f>SUM(B24:B28)</f>
        <v>100</v>
      </c>
      <c r="C23" s="1213">
        <f>SUM(C24:C28)</f>
        <v>94778.2</v>
      </c>
      <c r="D23" s="1214">
        <f>SUM(D24:D28)</f>
        <v>13068</v>
      </c>
      <c r="E23" s="1215">
        <f>SUM(E24:E28)</f>
        <v>0</v>
      </c>
      <c r="F23" s="1191">
        <f t="shared" si="0"/>
        <v>107846.2</v>
      </c>
      <c r="I23" s="1204"/>
      <c r="J23" s="1204"/>
      <c r="K23" s="1204"/>
      <c r="L23" s="1204"/>
      <c r="M23" s="1204"/>
      <c r="N23" s="1204"/>
      <c r="O23" s="1204"/>
      <c r="P23" s="1204"/>
    </row>
    <row r="24" spans="1:16" x14ac:dyDescent="0.25">
      <c r="A24" s="1192" t="s">
        <v>881</v>
      </c>
      <c r="B24" s="1193">
        <v>10</v>
      </c>
      <c r="C24" s="1207">
        <v>1875.5</v>
      </c>
      <c r="D24" s="1208">
        <v>1028</v>
      </c>
      <c r="E24" s="1207"/>
      <c r="F24" s="1196">
        <f t="shared" si="0"/>
        <v>2903.5</v>
      </c>
      <c r="I24" s="1204"/>
      <c r="J24" s="1204"/>
      <c r="K24" s="1204"/>
      <c r="L24" s="1204"/>
      <c r="M24" s="1204"/>
      <c r="N24" s="1204"/>
      <c r="O24" s="1204"/>
      <c r="P24" s="1204"/>
    </row>
    <row r="25" spans="1:16" x14ac:dyDescent="0.25">
      <c r="A25" s="1192" t="s">
        <v>882</v>
      </c>
      <c r="B25" s="1193">
        <v>40</v>
      </c>
      <c r="C25" s="1207">
        <v>59120.7</v>
      </c>
      <c r="D25" s="1208"/>
      <c r="E25" s="1207"/>
      <c r="F25" s="1196">
        <f t="shared" si="0"/>
        <v>59120.7</v>
      </c>
      <c r="I25" s="1204"/>
      <c r="J25" s="1204"/>
      <c r="K25" s="1204"/>
      <c r="L25" s="1204"/>
      <c r="M25" s="1204"/>
      <c r="N25" s="1204"/>
      <c r="O25" s="1204"/>
      <c r="P25" s="1204"/>
    </row>
    <row r="26" spans="1:16" x14ac:dyDescent="0.25">
      <c r="A26" s="1192" t="s">
        <v>883</v>
      </c>
      <c r="B26" s="1193">
        <v>50</v>
      </c>
      <c r="C26" s="1207">
        <v>33782</v>
      </c>
      <c r="D26" s="1208">
        <v>12040</v>
      </c>
      <c r="E26" s="1207"/>
      <c r="F26" s="1196">
        <f t="shared" si="0"/>
        <v>45822</v>
      </c>
      <c r="I26" s="1204"/>
      <c r="J26" s="1204"/>
      <c r="K26" s="1204"/>
      <c r="L26" s="1204"/>
      <c r="M26" s="1204"/>
      <c r="N26" s="1204"/>
      <c r="O26" s="1204"/>
      <c r="P26" s="1204"/>
    </row>
    <row r="27" spans="1:16" x14ac:dyDescent="0.25">
      <c r="A27" s="1192"/>
      <c r="B27" s="1193"/>
      <c r="C27" s="1207"/>
      <c r="D27" s="1208"/>
      <c r="E27" s="1207"/>
      <c r="F27" s="1196">
        <f t="shared" si="0"/>
        <v>0</v>
      </c>
      <c r="I27" s="1204"/>
      <c r="J27" s="1204"/>
      <c r="K27" s="1204"/>
      <c r="L27" s="1204"/>
      <c r="M27" s="1204"/>
      <c r="N27" s="1204"/>
      <c r="O27" s="1204"/>
      <c r="P27" s="1204"/>
    </row>
    <row r="28" spans="1:16" x14ac:dyDescent="0.25">
      <c r="A28" s="1192"/>
      <c r="B28" s="1193"/>
      <c r="C28" s="1207"/>
      <c r="D28" s="1208"/>
      <c r="E28" s="1207"/>
      <c r="F28" s="1196">
        <f t="shared" si="0"/>
        <v>0</v>
      </c>
      <c r="I28" s="1204"/>
      <c r="J28" s="1204"/>
      <c r="K28" s="1204"/>
      <c r="L28" s="1204"/>
      <c r="M28" s="1204"/>
      <c r="N28" s="1204"/>
      <c r="O28" s="1204"/>
      <c r="P28" s="1204"/>
    </row>
    <row r="29" spans="1:16" x14ac:dyDescent="0.25">
      <c r="A29" s="1211" t="s">
        <v>13</v>
      </c>
      <c r="B29" s="1212">
        <f>SUM(B30:B32)</f>
        <v>20</v>
      </c>
      <c r="C29" s="1213">
        <f>SUM(C30:C32)</f>
        <v>6677</v>
      </c>
      <c r="D29" s="1214">
        <f>SUM(D30:D32)</f>
        <v>32884.410000000003</v>
      </c>
      <c r="E29" s="1215">
        <f>SUM(E30:E32)</f>
        <v>0</v>
      </c>
      <c r="F29" s="1191">
        <f t="shared" si="0"/>
        <v>39561.410000000003</v>
      </c>
      <c r="I29" s="1204"/>
      <c r="J29" s="1204"/>
      <c r="K29" s="1204"/>
      <c r="L29" s="1204"/>
      <c r="M29" s="1204"/>
      <c r="N29" s="1204"/>
      <c r="O29" s="1204"/>
      <c r="P29" s="1204"/>
    </row>
    <row r="30" spans="1:16" x14ac:dyDescent="0.25">
      <c r="A30" s="1210" t="s">
        <v>884</v>
      </c>
      <c r="B30" s="1206">
        <v>20</v>
      </c>
      <c r="C30" s="1207">
        <v>0</v>
      </c>
      <c r="D30" s="1208">
        <v>19805</v>
      </c>
      <c r="E30" s="1207"/>
      <c r="F30" s="1196">
        <f t="shared" si="0"/>
        <v>19805</v>
      </c>
      <c r="I30" s="1204"/>
      <c r="J30" s="1204"/>
      <c r="K30" s="1204"/>
      <c r="L30" s="1204"/>
      <c r="M30" s="1204"/>
      <c r="N30" s="1204"/>
      <c r="O30" s="1204"/>
      <c r="P30" s="1204"/>
    </row>
    <row r="31" spans="1:16" x14ac:dyDescent="0.25">
      <c r="A31" s="1210" t="s">
        <v>885</v>
      </c>
      <c r="B31" s="1206">
        <v>0</v>
      </c>
      <c r="C31" s="1207">
        <v>0</v>
      </c>
      <c r="D31" s="1208">
        <v>4840</v>
      </c>
      <c r="E31" s="1207"/>
      <c r="F31" s="1196">
        <f t="shared" si="0"/>
        <v>4840</v>
      </c>
      <c r="I31" s="1204"/>
      <c r="J31" s="1204"/>
      <c r="K31" s="1204"/>
      <c r="L31" s="1204"/>
      <c r="M31" s="1204"/>
      <c r="N31" s="1204"/>
      <c r="O31" s="1204"/>
      <c r="P31" s="1204"/>
    </row>
    <row r="32" spans="1:16" x14ac:dyDescent="0.25">
      <c r="A32" s="1210" t="s">
        <v>886</v>
      </c>
      <c r="B32" s="1206">
        <v>0</v>
      </c>
      <c r="C32" s="1207">
        <v>6677</v>
      </c>
      <c r="D32" s="1208">
        <v>8239.41</v>
      </c>
      <c r="E32" s="1207"/>
      <c r="F32" s="1196">
        <f t="shared" si="0"/>
        <v>14916.41</v>
      </c>
      <c r="I32" s="1204"/>
      <c r="J32" s="1204"/>
      <c r="K32" s="1204"/>
      <c r="L32" s="1204"/>
      <c r="M32" s="1204"/>
      <c r="N32" s="1204"/>
      <c r="O32" s="1204"/>
      <c r="P32" s="1204"/>
    </row>
    <row r="33" spans="1:16" x14ac:dyDescent="0.25">
      <c r="A33" s="1210"/>
      <c r="B33" s="1206"/>
      <c r="C33" s="1207"/>
      <c r="D33" s="1208"/>
      <c r="E33" s="1207"/>
      <c r="F33" s="1196">
        <f t="shared" si="0"/>
        <v>0</v>
      </c>
      <c r="I33" s="1204"/>
      <c r="J33" s="1204"/>
      <c r="K33" s="1204"/>
      <c r="L33" s="1204"/>
      <c r="M33" s="1204"/>
      <c r="N33" s="1205"/>
      <c r="O33" s="1204"/>
      <c r="P33" s="1204"/>
    </row>
    <row r="34" spans="1:16" x14ac:dyDescent="0.25">
      <c r="A34" s="1211" t="s">
        <v>177</v>
      </c>
      <c r="B34" s="1212">
        <f>SUM(B39:B44)</f>
        <v>0</v>
      </c>
      <c r="C34" s="1213">
        <f>SUM(C35:C44)</f>
        <v>188368.31</v>
      </c>
      <c r="D34" s="1216">
        <f>SUM(D35:D44)</f>
        <v>140597.16999999998</v>
      </c>
      <c r="E34" s="1216">
        <f>SUM(E35:E44)</f>
        <v>0</v>
      </c>
      <c r="F34" s="1196">
        <f t="shared" si="0"/>
        <v>328965.48</v>
      </c>
      <c r="I34" s="1204"/>
      <c r="J34" s="1204"/>
      <c r="K34" s="1204"/>
      <c r="L34" s="1204"/>
      <c r="M34" s="1204"/>
      <c r="N34" s="1204"/>
      <c r="O34" s="1204"/>
      <c r="P34" s="1204"/>
    </row>
    <row r="35" spans="1:16" x14ac:dyDescent="0.25">
      <c r="A35" s="1192" t="s">
        <v>887</v>
      </c>
      <c r="B35" s="1212"/>
      <c r="C35" s="1207">
        <v>54585</v>
      </c>
      <c r="D35" s="1214"/>
      <c r="E35" s="1213"/>
      <c r="F35" s="1196">
        <f t="shared" si="0"/>
        <v>54585</v>
      </c>
      <c r="I35" s="1204"/>
      <c r="J35" s="1204"/>
      <c r="K35" s="1204"/>
      <c r="L35" s="1204"/>
      <c r="M35" s="1204"/>
      <c r="N35" s="1204"/>
      <c r="O35" s="1204"/>
      <c r="P35" s="1204"/>
    </row>
    <row r="36" spans="1:16" x14ac:dyDescent="0.25">
      <c r="A36" s="1192" t="s">
        <v>888</v>
      </c>
      <c r="B36" s="1212"/>
      <c r="C36" s="1207">
        <v>26821.3</v>
      </c>
      <c r="D36" s="1214"/>
      <c r="E36" s="1213"/>
      <c r="F36" s="1196">
        <f t="shared" si="0"/>
        <v>26821.3</v>
      </c>
      <c r="I36" s="1204"/>
      <c r="J36" s="1204"/>
      <c r="K36" s="1204"/>
      <c r="L36" s="1204"/>
      <c r="M36" s="1204"/>
      <c r="N36" s="1204"/>
      <c r="O36" s="1204"/>
      <c r="P36" s="1204"/>
    </row>
    <row r="37" spans="1:16" x14ac:dyDescent="0.25">
      <c r="A37" s="1192" t="s">
        <v>889</v>
      </c>
      <c r="B37" s="1212"/>
      <c r="C37" s="1207"/>
      <c r="D37" s="1208">
        <v>87999.67</v>
      </c>
      <c r="E37" s="1213"/>
      <c r="F37" s="1196">
        <f t="shared" si="0"/>
        <v>87999.67</v>
      </c>
      <c r="I37" s="1204"/>
      <c r="J37" s="1204"/>
      <c r="K37" s="1204"/>
      <c r="L37" s="1204"/>
      <c r="M37" s="1204"/>
      <c r="N37" s="1204"/>
      <c r="O37" s="1204"/>
      <c r="P37" s="1204"/>
    </row>
    <row r="38" spans="1:16" x14ac:dyDescent="0.25">
      <c r="A38" s="1192" t="s">
        <v>890</v>
      </c>
      <c r="B38" s="1212"/>
      <c r="C38" s="1207">
        <v>25400.32</v>
      </c>
      <c r="D38" s="1208"/>
      <c r="E38" s="1213"/>
      <c r="F38" s="1196">
        <f t="shared" si="0"/>
        <v>25400.32</v>
      </c>
      <c r="I38" s="1204"/>
      <c r="J38" s="1204"/>
      <c r="K38" s="1204"/>
      <c r="L38" s="1204"/>
      <c r="M38" s="1204"/>
      <c r="N38" s="1204"/>
      <c r="O38" s="1204"/>
      <c r="P38" s="1204"/>
    </row>
    <row r="39" spans="1:16" x14ac:dyDescent="0.25">
      <c r="A39" s="1192" t="s">
        <v>891</v>
      </c>
      <c r="B39" s="1193"/>
      <c r="C39" s="1207">
        <v>10074.799999999999</v>
      </c>
      <c r="D39" s="1208"/>
      <c r="E39" s="1207"/>
      <c r="F39" s="1196">
        <f t="shared" si="0"/>
        <v>10074.799999999999</v>
      </c>
      <c r="I39" s="1205"/>
      <c r="J39" s="1204"/>
      <c r="K39" s="1204"/>
      <c r="L39" s="1204"/>
      <c r="M39" s="1204"/>
      <c r="N39" s="1204"/>
      <c r="O39" s="1204"/>
      <c r="P39" s="1204"/>
    </row>
    <row r="40" spans="1:16" x14ac:dyDescent="0.25">
      <c r="A40" s="1192" t="s">
        <v>892</v>
      </c>
      <c r="B40" s="1193"/>
      <c r="C40" s="1207">
        <v>33082</v>
      </c>
      <c r="D40" s="1208">
        <v>48621</v>
      </c>
      <c r="E40" s="1207"/>
      <c r="F40" s="1196">
        <f t="shared" si="0"/>
        <v>81703</v>
      </c>
    </row>
    <row r="41" spans="1:16" x14ac:dyDescent="0.25">
      <c r="A41" s="1192" t="s">
        <v>893</v>
      </c>
      <c r="B41" s="1193"/>
      <c r="C41" s="1207"/>
      <c r="D41" s="1208">
        <v>3976.5</v>
      </c>
      <c r="E41" s="1207"/>
      <c r="F41" s="1196">
        <f t="shared" si="0"/>
        <v>3976.5</v>
      </c>
    </row>
    <row r="42" spans="1:16" x14ac:dyDescent="0.25">
      <c r="A42" s="1217" t="s">
        <v>894</v>
      </c>
      <c r="B42" s="1218"/>
      <c r="C42" s="1219">
        <v>24626.89</v>
      </c>
      <c r="D42" s="1220"/>
      <c r="E42" s="1219"/>
      <c r="F42" s="1196">
        <f t="shared" si="0"/>
        <v>24626.89</v>
      </c>
    </row>
    <row r="43" spans="1:16" x14ac:dyDescent="0.25">
      <c r="A43" s="1217" t="s">
        <v>895</v>
      </c>
      <c r="B43" s="1218"/>
      <c r="C43" s="1219">
        <v>5674</v>
      </c>
      <c r="D43" s="1220"/>
      <c r="E43" s="1219"/>
      <c r="F43" s="1196">
        <f t="shared" si="0"/>
        <v>5674</v>
      </c>
    </row>
    <row r="44" spans="1:16" ht="15.75" thickBot="1" x14ac:dyDescent="0.3">
      <c r="A44" s="1221" t="s">
        <v>896</v>
      </c>
      <c r="B44" s="1222"/>
      <c r="C44" s="1223">
        <v>8104</v>
      </c>
      <c r="D44" s="1224"/>
      <c r="E44" s="1225"/>
      <c r="F44" s="1226">
        <f t="shared" si="0"/>
        <v>8104</v>
      </c>
    </row>
    <row r="45" spans="1:16" x14ac:dyDescent="0.25">
      <c r="A45" s="1227"/>
      <c r="B45" s="1228"/>
      <c r="C45" s="1229"/>
      <c r="D45" s="1230"/>
      <c r="E45" s="1231"/>
      <c r="F45" s="1232"/>
    </row>
    <row r="46" spans="1:16" x14ac:dyDescent="0.25">
      <c r="A46" s="1233" t="s">
        <v>178</v>
      </c>
      <c r="B46" s="1234">
        <f>B9+B12+B23+B29+B34</f>
        <v>870</v>
      </c>
      <c r="C46" s="1235">
        <f>C9+C12+C23+C29+C34</f>
        <v>903814.03</v>
      </c>
      <c r="D46" s="1236">
        <f>D9+D12+D23+D29+D34</f>
        <v>189773.59999999998</v>
      </c>
      <c r="E46" s="1237">
        <f>E9+E12+E23+E29+E34</f>
        <v>0</v>
      </c>
      <c r="F46" s="1238">
        <f>F9+F12+F23+F29+F34</f>
        <v>1093587.6299999999</v>
      </c>
    </row>
    <row r="47" spans="1:16" ht="15.75" thickBot="1" x14ac:dyDescent="0.3">
      <c r="A47" s="1239"/>
      <c r="B47" s="1240"/>
      <c r="C47" s="1241"/>
      <c r="D47" s="1242"/>
      <c r="E47" s="1241"/>
      <c r="F47" s="1243"/>
    </row>
    <row r="48" spans="1:16" x14ac:dyDescent="0.25">
      <c r="A48" s="1051" t="s">
        <v>260</v>
      </c>
    </row>
    <row r="49" spans="1:6" x14ac:dyDescent="0.25">
      <c r="C49" s="1171"/>
      <c r="D49" s="1171"/>
      <c r="E49" s="1171"/>
      <c r="F49" s="1171"/>
    </row>
    <row r="51" spans="1:6" x14ac:dyDescent="0.25">
      <c r="A51" s="1051" t="s">
        <v>897</v>
      </c>
    </row>
    <row r="52" spans="1:6" x14ac:dyDescent="0.25">
      <c r="A52" s="1171" t="s">
        <v>869</v>
      </c>
      <c r="B52" s="1171"/>
      <c r="C52" s="1171"/>
      <c r="D52" s="1171" t="s">
        <v>898</v>
      </c>
      <c r="E52" s="1171"/>
    </row>
    <row r="53" spans="1:6" x14ac:dyDescent="0.25">
      <c r="A53" s="1171"/>
      <c r="B53" s="1171"/>
      <c r="C53" s="1171"/>
      <c r="D53" s="1171"/>
      <c r="E53" s="1171" t="s">
        <v>4</v>
      </c>
    </row>
    <row r="54" spans="1:6" x14ac:dyDescent="0.25">
      <c r="A54" s="1171"/>
      <c r="B54" s="1171"/>
      <c r="C54" s="1171"/>
      <c r="D54" s="1171"/>
      <c r="E54" s="1171"/>
    </row>
  </sheetData>
  <mergeCells count="3">
    <mergeCell ref="A2:D2"/>
    <mergeCell ref="A4:F4"/>
    <mergeCell ref="C6:F6"/>
  </mergeCells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</vt:i4>
      </vt:variant>
    </vt:vector>
  </HeadingPairs>
  <TitlesOfParts>
    <vt:vector size="28" baseType="lpstr">
      <vt:lpstr>1.závazné ukazatele</vt:lpstr>
      <vt:lpstr>1a. ZU</vt:lpstr>
      <vt:lpstr>1b. fin vypoř</vt:lpstr>
      <vt:lpstr>Tab. č.2a</vt:lpstr>
      <vt:lpstr>Tab.č.2b</vt:lpstr>
      <vt:lpstr>3.doplňková činnost</vt:lpstr>
      <vt:lpstr>4. objem mezd</vt:lpstr>
      <vt:lpstr>5. stav zam</vt:lpstr>
      <vt:lpstr>6.přehled oprav</vt:lpstr>
      <vt:lpstr>7. IF</vt:lpstr>
      <vt:lpstr>8. Příloha IF</vt:lpstr>
      <vt:lpstr>9.a RF(413)</vt:lpstr>
      <vt:lpstr>9.b RF(414)</vt:lpstr>
      <vt:lpstr>10. FKSP</vt:lpstr>
      <vt:lpstr>11. FO(411)</vt:lpstr>
      <vt:lpstr>12.tvorba a čerpání fondů</vt:lpstr>
      <vt:lpstr>13a)pohledávky</vt:lpstr>
      <vt:lpstr>13b)pohledávky</vt:lpstr>
      <vt:lpstr>14.závazky</vt:lpstr>
      <vt:lpstr>15.VH, návrh přídělů do fondů</vt:lpstr>
      <vt:lpstr>16.Přehled projektů</vt:lpstr>
      <vt:lpstr>17.Přehled akcí</vt:lpstr>
      <vt:lpstr>18.Pronájmy a nájmy</vt:lpstr>
      <vt:lpstr>19.kontroly</vt:lpstr>
      <vt:lpstr>20.NIV náklady na zaka</vt:lpstr>
      <vt:lpstr>List1</vt:lpstr>
      <vt:lpstr>'15.VH, návrh přídělů do fondů'!Oblast_tisku</vt:lpstr>
      <vt:lpstr>'1b. fin vypoř'!Oblast_tisku</vt:lpstr>
    </vt:vector>
  </TitlesOfParts>
  <Company>Unico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Stuchlíková</dc:creator>
  <cp:lastModifiedBy>user</cp:lastModifiedBy>
  <cp:lastPrinted>2014-03-18T06:23:51Z</cp:lastPrinted>
  <dcterms:created xsi:type="dcterms:W3CDTF">2005-01-28T18:04:12Z</dcterms:created>
  <dcterms:modified xsi:type="dcterms:W3CDTF">2014-03-18T07:45:40Z</dcterms:modified>
</cp:coreProperties>
</file>