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tabRatio="895" firstSheet="17" activeTab="19"/>
  </bookViews>
  <sheets>
    <sheet name="1.závazné ukazatele" sheetId="1" state="hidden" r:id="rId1"/>
    <sheet name="1.a) závaz ukazatele" sheetId="2" r:id="rId2"/>
    <sheet name="1.b) dotace" sheetId="3" r:id="rId3"/>
    <sheet name="č.2a Náklady HČ" sheetId="4" r:id="rId4"/>
    <sheet name="č.2b Výnosy HČ" sheetId="5" r:id="rId5"/>
    <sheet name="3.doplňková činnost" sheetId="6" r:id="rId6"/>
    <sheet name="č.4 mzdové n." sheetId="7" r:id="rId7"/>
    <sheet name="č.5 zaměstnanci" sheetId="8" r:id="rId8"/>
    <sheet name="6.přehled oprav" sheetId="9" r:id="rId9"/>
    <sheet name="7. IF" sheetId="10" r:id="rId10"/>
    <sheet name="8. příloha IF" sheetId="11" r:id="rId11"/>
    <sheet name="9.a RF(413)" sheetId="12" r:id="rId12"/>
    <sheet name="9.b RF(414)" sheetId="13" r:id="rId13"/>
    <sheet name="10. FKSP" sheetId="14" r:id="rId14"/>
    <sheet name="11. FO(411)" sheetId="15" r:id="rId15"/>
    <sheet name="12.tvorba a čerpání fondů" sheetId="16" r:id="rId16"/>
    <sheet name="13a)pohledávky" sheetId="17" r:id="rId17"/>
    <sheet name="13b)pohledávky" sheetId="18" r:id="rId18"/>
    <sheet name="14.závazky" sheetId="19" r:id="rId19"/>
    <sheet name="15.VH, návrh přídělů do fondů" sheetId="20" r:id="rId20"/>
    <sheet name="16.Přehled projektů" sheetId="21" r:id="rId21"/>
    <sheet name="17.Přehled akcí" sheetId="22" r:id="rId22"/>
    <sheet name="18.Pronájmy a nájmy" sheetId="23" r:id="rId23"/>
    <sheet name="19.kontroly" sheetId="24" r:id="rId24"/>
    <sheet name="20.NIV náklady na zaka" sheetId="25" r:id="rId25"/>
  </sheets>
  <definedNames>
    <definedName name="_xlnm.Print_Area" localSheetId="19">'15.VH, návrh přídělů do fondů'!$A$1:$E$52</definedName>
  </definedNames>
  <calcPr fullCalcOnLoad="1"/>
</workbook>
</file>

<file path=xl/sharedStrings.xml><?xml version="1.0" encoding="utf-8"?>
<sst xmlns="http://schemas.openxmlformats.org/spreadsheetml/2006/main" count="2082" uniqueCount="939">
  <si>
    <t>Schválil:  Mgr. Miroslav Trefil</t>
  </si>
  <si>
    <t xml:space="preserve">                   ředitel školy</t>
  </si>
  <si>
    <t xml:space="preserve">Název organizace:   </t>
  </si>
  <si>
    <t>SŠIEŘ Rožnov p.R.</t>
  </si>
  <si>
    <t>Comet systém s.r.o.</t>
  </si>
  <si>
    <t>úklid,ener</t>
  </si>
  <si>
    <t>nebyt.proDM</t>
  </si>
  <si>
    <t>kancel, sklad</t>
  </si>
  <si>
    <t>Výtahy Španihel</t>
  </si>
  <si>
    <t>kanceláře</t>
  </si>
  <si>
    <t>Telefonica O2 Praha</t>
  </si>
  <si>
    <t>energie</t>
  </si>
  <si>
    <t>obchod.činn</t>
  </si>
  <si>
    <t>Internext Vsetín</t>
  </si>
  <si>
    <t>Basel Rožnov</t>
  </si>
  <si>
    <t>ener,úkl.</t>
  </si>
  <si>
    <t>náj. hřiště jednorázově</t>
  </si>
  <si>
    <t xml:space="preserve">úklid, </t>
  </si>
  <si>
    <t>hřiště</t>
  </si>
  <si>
    <t>sport</t>
  </si>
  <si>
    <t>v Kč</t>
  </si>
  <si>
    <t>Datum:</t>
  </si>
  <si>
    <t>Schválil:</t>
  </si>
  <si>
    <t>Vyhotovil:</t>
  </si>
  <si>
    <t>Razítko a podpis:</t>
  </si>
  <si>
    <t>Podpis:</t>
  </si>
  <si>
    <t>Z toho:</t>
  </si>
  <si>
    <t>Celkem</t>
  </si>
  <si>
    <t>Číslo
účtu</t>
  </si>
  <si>
    <t>Z toho - 
po lhůtě
splatnosti</t>
  </si>
  <si>
    <t>Z toho -
nedobytné</t>
  </si>
  <si>
    <t>Odpis se souhlasem zřizovatele</t>
  </si>
  <si>
    <t>V konkurzním řízení</t>
  </si>
  <si>
    <t>Ostatní</t>
  </si>
  <si>
    <t>Kč</t>
  </si>
  <si>
    <t>Poznámka</t>
  </si>
  <si>
    <t>311</t>
  </si>
  <si>
    <t xml:space="preserve">Vysvětlivka: </t>
  </si>
  <si>
    <t>Ve lhůtě splatnosti</t>
  </si>
  <si>
    <t>Po lhůtě splatnosti</t>
  </si>
  <si>
    <t>Název organizace:</t>
  </si>
  <si>
    <t>Odvětví:</t>
  </si>
  <si>
    <t xml:space="preserve">                                                     Schválil:</t>
  </si>
  <si>
    <t xml:space="preserve">                                                     Razítko a podpis:</t>
  </si>
  <si>
    <t>Fond odměn</t>
  </si>
  <si>
    <t>IČ:</t>
  </si>
  <si>
    <t>Odvětví :</t>
  </si>
  <si>
    <t>FKSP</t>
  </si>
  <si>
    <t>Investiční fond</t>
  </si>
  <si>
    <t>C e l k e m</t>
  </si>
  <si>
    <t xml:space="preserve"> - prostředky FKSP</t>
  </si>
  <si>
    <t>účet 243</t>
  </si>
  <si>
    <t>účet 241</t>
  </si>
  <si>
    <t>účet 245</t>
  </si>
  <si>
    <t xml:space="preserve"> - prostředky……………………….</t>
  </si>
  <si>
    <t>(v Kč)</t>
  </si>
  <si>
    <t>Poznámky</t>
  </si>
  <si>
    <t>Činnost</t>
  </si>
  <si>
    <t>Náklady</t>
  </si>
  <si>
    <t>Výnosy</t>
  </si>
  <si>
    <t>Celkem za DČ</t>
  </si>
  <si>
    <t>Pozn.</t>
  </si>
  <si>
    <t>Vyplňujte sloupce "činnost", "náklady" a "výnosy".</t>
  </si>
  <si>
    <t>Ve sloupci "činnost" uvádějte jednotlivé činnosti a aktivity, které provozujete v rámci doplňkové činnosti (DČ)</t>
  </si>
  <si>
    <t xml:space="preserve">Datum: </t>
  </si>
  <si>
    <t xml:space="preserve">  - z hlavní činnosti</t>
  </si>
  <si>
    <t xml:space="preserve"> - z jiné činnosti</t>
  </si>
  <si>
    <t>Předpokládané zdanění celkem</t>
  </si>
  <si>
    <t xml:space="preserve"> - krytí ztráty z minulých let</t>
  </si>
  <si>
    <t>Ukazatel</t>
  </si>
  <si>
    <t xml:space="preserve"> v Kč</t>
  </si>
  <si>
    <t>Ztráta z hospodaření celkem</t>
  </si>
  <si>
    <t>v tom krytí ztráty:</t>
  </si>
  <si>
    <t xml:space="preserve"> - na vrub zůstatku rezervního fondu </t>
  </si>
  <si>
    <t xml:space="preserve"> - z rozpočtu zřizovatele</t>
  </si>
  <si>
    <t xml:space="preserve"> - jiným způsobem</t>
  </si>
  <si>
    <t>Stav
po přídělu
(sl. 2 + sl. 3)</t>
  </si>
  <si>
    <t>a</t>
  </si>
  <si>
    <t>x</t>
  </si>
  <si>
    <t>Fond kulturních a sociálních potřeb</t>
  </si>
  <si>
    <t>Vysvětlivky:</t>
  </si>
  <si>
    <t xml:space="preserve">sloupec 1 = stav k 1.1. roku, za nějž se provádí finanční vypořádání </t>
  </si>
  <si>
    <t>sloupec 2 = stav k 31.12. roku, za nějž se provádí finanční vypořádání</t>
  </si>
  <si>
    <t>Údaj o fondu kulturních a sociálních potřeb ve sloupci 4 se rovná údaji ve sloupci 2</t>
  </si>
  <si>
    <t xml:space="preserve">Vyhotovil:  </t>
  </si>
  <si>
    <t>Název projektu</t>
  </si>
  <si>
    <t>EU</t>
  </si>
  <si>
    <t>SR</t>
  </si>
  <si>
    <t>ZK</t>
  </si>
  <si>
    <t>Tab. č. 3</t>
  </si>
  <si>
    <t>Výsledek hospodaření</t>
  </si>
  <si>
    <t>Výsledek hospodaření k rozdělení do fondů</t>
  </si>
  <si>
    <t xml:space="preserve"> z toho úprava VH dle vyhlášky č.549/2004 § 34 odst.9</t>
  </si>
  <si>
    <t xml:space="preserve">Vyhodnocení výsledku hospodaření a návrh na příděly fondů </t>
  </si>
  <si>
    <t>Poř. č.</t>
  </si>
  <si>
    <t xml:space="preserve">Zahájení - dokončení </t>
  </si>
  <si>
    <t>1.</t>
  </si>
  <si>
    <t>PO</t>
  </si>
  <si>
    <t>v tis. Kč</t>
  </si>
  <si>
    <t>Způsob 
financování</t>
  </si>
  <si>
    <t>A. Výsledek hospodaření</t>
  </si>
  <si>
    <t>B. Krytí zhoršeného výsledku hospodaření</t>
  </si>
  <si>
    <t>C. Rozdělení zlepšeného výsledku hospodaření</t>
  </si>
  <si>
    <t>Lze odepsat v souladu se zřizovací listinou</t>
  </si>
  <si>
    <t>Z toho - 
po lhůtě
splatnosti nad 1 rok</t>
  </si>
  <si>
    <t>Po lhůtě splatnosti nad 1 rok</t>
  </si>
  <si>
    <t>Uveďte komentář k jednotlivým nedobytným pohledávkám (do sloupce "Poznámka") - je třeba uvést - rok vzniku pohledávky, firmu a v jakém aktuálním stavu a v jaké fázi řešení se pohledávka nachází.</t>
  </si>
  <si>
    <t>Rozpočet akce</t>
  </si>
  <si>
    <t>%plnění</t>
  </si>
  <si>
    <t>Popis akce:</t>
  </si>
  <si>
    <t>pronajímatel</t>
  </si>
  <si>
    <t>nájemce</t>
  </si>
  <si>
    <t>roční sazba</t>
  </si>
  <si>
    <t>přijato v Kč</t>
  </si>
  <si>
    <t>druh</t>
  </si>
  <si>
    <t>druh pronajím.</t>
  </si>
  <si>
    <t xml:space="preserve">plocha </t>
  </si>
  <si>
    <t xml:space="preserve">účel </t>
  </si>
  <si>
    <t>poznámka</t>
  </si>
  <si>
    <t>v Kč/m2</t>
  </si>
  <si>
    <t xml:space="preserve">nájemné </t>
  </si>
  <si>
    <t>služby</t>
  </si>
  <si>
    <t>služeb</t>
  </si>
  <si>
    <t>prostor</t>
  </si>
  <si>
    <t>m2</t>
  </si>
  <si>
    <t>nájmu</t>
  </si>
  <si>
    <t>celkem</t>
  </si>
  <si>
    <t>Vypracoval:</t>
  </si>
  <si>
    <t>uhrazeno v Kč</t>
  </si>
  <si>
    <t>P.č.</t>
  </si>
  <si>
    <t>Datum kontroly</t>
  </si>
  <si>
    <t xml:space="preserve">Kontrolní orgán </t>
  </si>
  <si>
    <t>Předmět kontroly</t>
  </si>
  <si>
    <t>Zjištěné nedostatky:</t>
  </si>
  <si>
    <t>Odvody, penále, pokuty:</t>
  </si>
  <si>
    <t>Zjištěny pouze drobné nedostatky</t>
  </si>
  <si>
    <t>Porušení rozpočtové kázně:</t>
  </si>
  <si>
    <t>ANO</t>
  </si>
  <si>
    <t>Krajská hygienická stanice Zlín</t>
  </si>
  <si>
    <t>ostatní*</t>
  </si>
  <si>
    <t>* uveďte v komentáři</t>
  </si>
  <si>
    <t>Celková výše uznatelných nákladů (způsobilých výdajů) projektu</t>
  </si>
  <si>
    <t>Podíl finanční pomoci na celkových uznatelných nákladech (způsobilých výdajích)</t>
  </si>
  <si>
    <t>Programovací období</t>
  </si>
  <si>
    <t>Finanční vyjádření dopadu do rozpočtu PO vyplývající ze smluvních závazků po ukončení projektu (tzv. udržitelnost projektu)</t>
  </si>
  <si>
    <t>Rozdíl mezi bank. účtem FKSP a fondem FKSP celkem</t>
  </si>
  <si>
    <t>…atd.</t>
  </si>
  <si>
    <t>Odepsáno se souhlasem zřizovatele</t>
  </si>
  <si>
    <t>z toho
účelově poskytnuté prostředky</t>
  </si>
  <si>
    <t>Odepsáno v souladu se zřizovací listinou</t>
  </si>
  <si>
    <t>Závazně stanovené ukazatele pro rok 2009</t>
  </si>
  <si>
    <t>Schválený rozpočet 2009</t>
  </si>
  <si>
    <t>Poskytnuto</t>
  </si>
  <si>
    <t>Rozdíl *</t>
  </si>
  <si>
    <t>Poskytnuté příspěvky na provoz a dotace pro PO celkem</t>
  </si>
  <si>
    <t xml:space="preserve">Příspěvek na provoz od zřizovatele </t>
  </si>
  <si>
    <t xml:space="preserve">z toho: </t>
  </si>
  <si>
    <t>Zařízení pěstounské péče</t>
  </si>
  <si>
    <t>Účelové dotace ze SR celkem</t>
  </si>
  <si>
    <t>z toho:</t>
  </si>
  <si>
    <t>Účel. dotace z FM EHP/Norsko ÚZ 9910</t>
  </si>
  <si>
    <t>Investiční dotace zřizovatele</t>
  </si>
  <si>
    <t>Odvod z investičního fondu</t>
  </si>
  <si>
    <t>ISPROFIN</t>
  </si>
  <si>
    <t>Investiční dotace z FM EHP/Norsko</t>
  </si>
  <si>
    <t>Závazný objem prostředků na platy a OON</t>
  </si>
  <si>
    <t>Závazný objem ostatních osobních nákladů</t>
  </si>
  <si>
    <t>z toho účelově:</t>
  </si>
  <si>
    <t>…</t>
  </si>
  <si>
    <t>Závazný objem prostředků na platy</t>
  </si>
  <si>
    <t>Úřady práce ÚZ 13 101</t>
  </si>
  <si>
    <t>SROP</t>
  </si>
  <si>
    <t>Účelové dotace ze státního rozpočtu - mimo rozpočet ZK</t>
  </si>
  <si>
    <t>Účelová dotace ze SR (mimo rozpočet ZK) celkem</t>
  </si>
  <si>
    <t>Dotace ze SR poskytovatelům soc. služeb (MPSV) ÚZ 13 305 - fin. tok přes účet KÚ</t>
  </si>
  <si>
    <t>Účel. dotace ze SR (ÚP) ÚZ 13101 - fin. tok mimo účet ZK</t>
  </si>
  <si>
    <t>* přečerpání (+); nedočerpání(-)</t>
  </si>
  <si>
    <t>Upravený rozpočet 
k 31.12.2009</t>
  </si>
  <si>
    <t>Skutečnost 
k 31.12.2009</t>
  </si>
  <si>
    <t>Účel. dotace z ROP</t>
  </si>
  <si>
    <t>Poskytování sociálních služeb</t>
  </si>
  <si>
    <t>Investiční dotace z ROP</t>
  </si>
  <si>
    <t>Tab. č. 1</t>
  </si>
  <si>
    <t xml:space="preserve">Přehled projektů z EU (EHP/Norsko) příspěvkové organizace </t>
  </si>
  <si>
    <t>NE</t>
  </si>
  <si>
    <t xml:space="preserve"> - ze zlepšeného výsledku hospodaření
   v následujícím roce</t>
  </si>
  <si>
    <t xml:space="preserve">Odvětví: </t>
  </si>
  <si>
    <t>Tab. č.6</t>
  </si>
  <si>
    <t xml:space="preserve">Název organizace: </t>
  </si>
  <si>
    <t>Uprav. rozp.</t>
  </si>
  <si>
    <t>Skutečnost dle zdrojů krytí v Kč</t>
  </si>
  <si>
    <t xml:space="preserve">  NÁZEV  POLOŽKY</t>
  </si>
  <si>
    <t xml:space="preserve">Provozní </t>
  </si>
  <si>
    <t>Vlastní</t>
  </si>
  <si>
    <t xml:space="preserve">Investiční </t>
  </si>
  <si>
    <t>prostředky</t>
  </si>
  <si>
    <t>zdroje</t>
  </si>
  <si>
    <t>fond</t>
  </si>
  <si>
    <t>Drobná údržba a malování</t>
  </si>
  <si>
    <t>Opravy strojů a zařízení</t>
  </si>
  <si>
    <t>Opravy provedené mimo rozpočet</t>
  </si>
  <si>
    <t xml:space="preserve">  CELKEM   </t>
  </si>
  <si>
    <t>Sumář</t>
  </si>
  <si>
    <t>náklady celkem</t>
  </si>
  <si>
    <t>% nárůstu</t>
  </si>
  <si>
    <t>Nárůst v tis. Kč</t>
  </si>
  <si>
    <t>přímé</t>
  </si>
  <si>
    <t>provozní</t>
  </si>
  <si>
    <t>Přepočtený počet žáků</t>
  </si>
  <si>
    <t>Náklady na žáka v Kč</t>
  </si>
  <si>
    <t>Celkové náklady</t>
  </si>
  <si>
    <t>Pokryto dotací</t>
  </si>
  <si>
    <t>Kryto vlastními výnosy</t>
  </si>
  <si>
    <t>Paragraf:</t>
  </si>
  <si>
    <t xml:space="preserve">Datum:   </t>
  </si>
  <si>
    <t>Rezervní fond tvořený ze zlepšeného VH (413)</t>
  </si>
  <si>
    <t>Rezervní fond z ostatních titulů (414)</t>
  </si>
  <si>
    <t xml:space="preserve">sloupec 3 = příděl ze zlepšeného hospodářského výsledku roku, za který se provádí finanční vypořádání </t>
  </si>
  <si>
    <t>Tab. č.15</t>
  </si>
  <si>
    <t>Rezervní fond (413)</t>
  </si>
  <si>
    <t>Rezervní fond (414)</t>
  </si>
  <si>
    <t>241 010X  - provozní prostředky (běžné výdaje)</t>
  </si>
  <si>
    <t>241 0300  - prostředky fondu odměn</t>
  </si>
  <si>
    <t>241 0210  - prostředky rezervního fondu ze zlepš. VH (413)</t>
  </si>
  <si>
    <t>241 0220  - prostředky rezervního fondu z ost. titulů (414)</t>
  </si>
  <si>
    <t xml:space="preserve">241 040X,050X(ŘSZK) - prostředky investičního fondu </t>
  </si>
  <si>
    <t>241 0…    - prostředky …</t>
  </si>
  <si>
    <t>241 090X  - doplňková činnost</t>
  </si>
  <si>
    <t>účet 244</t>
  </si>
  <si>
    <t xml:space="preserve">Vyhotovil: </t>
  </si>
  <si>
    <t>Tab. č. 12</t>
  </si>
  <si>
    <t>Krátkodobé pohledávky</t>
  </si>
  <si>
    <t>Celkem kr.pohl.</t>
  </si>
  <si>
    <t>Dlouhodobé pohledávky</t>
  </si>
  <si>
    <t>Celkem dl.pohl.</t>
  </si>
  <si>
    <t>Podrobné materiály k nedobytným pohledávkám neposílejte - budete případně požádáni. Do sloupce "ostatní" uvádějte např. promlčené pohledávky, nevymáhané, nedoložené-převzaté…</t>
  </si>
  <si>
    <t>Uveďte rozpis odepsaných pohledávek v uvedeném členění dle jednotlivých účtů; uveďte komentář k odepsaným nedobytným pohledávkám ("Poznámka")</t>
  </si>
  <si>
    <t>Celkový součet odepsaných pohledávek musí souhlasit na účet 557 (Náklady z odepsaných pohledávek)</t>
  </si>
  <si>
    <t>Tab. č. 16</t>
  </si>
  <si>
    <t>Krátkodobé závazky</t>
  </si>
  <si>
    <t>Celkem kr.závaz.</t>
  </si>
  <si>
    <t>Dlouhodobé závazky</t>
  </si>
  <si>
    <t>Celkem dl.závaz.</t>
  </si>
  <si>
    <t>Tab. č. 17</t>
  </si>
  <si>
    <t>Dofinancování uznatelných nákladů (výdajů) projektu z rozpočtu PO</t>
  </si>
  <si>
    <t>Neuznatelné (nezpůsobilé) náklady (výdaje) projektu</t>
  </si>
  <si>
    <t>Dofinancování  uznatelných nákladů (výdajů) projektu z rozpočtu PO</t>
  </si>
  <si>
    <t>Uznatelné náklady (výdaje) projektu v r.2010</t>
  </si>
  <si>
    <t>Částka požadována k proplacení v r. 2010</t>
  </si>
  <si>
    <t>Schválená částka k proplacení v r. 2010</t>
  </si>
  <si>
    <t>Poskytnutá finanční pomoc skutečnost 2010</t>
  </si>
  <si>
    <t>Kumul. dofinancování  uznatelných nákladů (výdajů) projektu z rozpočtu PO</t>
  </si>
  <si>
    <t>Kumul. neuznatelných (nezpůsobilých) nákladů (výdajů) projektu</t>
  </si>
  <si>
    <t>v Kč (na 2 des.místa)</t>
  </si>
  <si>
    <t>Název akce, číslo IZ:</t>
  </si>
  <si>
    <t>NFV - příjem</t>
  </si>
  <si>
    <t>NFV - vráceno</t>
  </si>
  <si>
    <t>Tab. č. 19</t>
  </si>
  <si>
    <t>(= účet 603)</t>
  </si>
  <si>
    <t>(= účet 518 070X)</t>
  </si>
  <si>
    <t>Tab. č. 14</t>
  </si>
  <si>
    <t>Uznatelné náklady (výdaje) projektu v r.2011</t>
  </si>
  <si>
    <t>Částka požadována k proplacení v r. 2011</t>
  </si>
  <si>
    <t>Schválená částka k proplacení v r. 2011</t>
  </si>
  <si>
    <t>Poskytnutá finanční pomoc skutečnost 2011</t>
  </si>
  <si>
    <t>Rok 2011</t>
  </si>
  <si>
    <t>Rozpočtované neuznatelné (nezpůsobilé) náklady (výdaje) projektu</t>
  </si>
  <si>
    <t>Celkem projekt - uznatelné náklady</t>
  </si>
  <si>
    <t>Neuznatelné (nezpůsobilé) náklady (výdaje)</t>
  </si>
  <si>
    <t>Upravený rozpočet akce */</t>
  </si>
  <si>
    <t>Skutečně vynaložené náklady **/</t>
  </si>
  <si>
    <t>IZ</t>
  </si>
  <si>
    <t>Skutečnost</t>
  </si>
  <si>
    <t>Sloupec</t>
  </si>
  <si>
    <t>odpisy - výdej (čerpání IF)</t>
  </si>
  <si>
    <t>odpisy - příjem (tvorba IF)</t>
  </si>
  <si>
    <t>provozní prostř. PO - výdej</t>
  </si>
  <si>
    <t>provozní prostř. PO - příjem</t>
  </si>
  <si>
    <t>dotace zřizovatele - INV</t>
  </si>
  <si>
    <t>dotace SR - INV</t>
  </si>
  <si>
    <t>dotace SR - NIV</t>
  </si>
  <si>
    <t>ŘSZK - dotace, NFV ze státních fondů (SFDI) - příjem</t>
  </si>
  <si>
    <t>ŘSZK - dotace, NFV ze státních fondů (SFDI) - výdej</t>
  </si>
  <si>
    <t>dotace EU - INV
(ROP,Norské fondy,OPŽP)</t>
  </si>
  <si>
    <t>dotace EU - NIV (ROP,Norské fondy,OPŽP)</t>
  </si>
  <si>
    <t>ostatní - obce apod.</t>
  </si>
  <si>
    <t>Vyplývající změny oproti rozpočtu akce:</t>
  </si>
  <si>
    <t>Vyhodnocení doplňkové činnosti podle jednotlivých činností za rok 2012</t>
  </si>
  <si>
    <t>Přehled oprav a údržby k 31. 12. 2012</t>
  </si>
  <si>
    <t>Tvorba a čerpání fondů v roce 2012</t>
  </si>
  <si>
    <t>Stav k 31. 12. 2011</t>
  </si>
  <si>
    <t>Tvorba v r. 2012</t>
  </si>
  <si>
    <t>Čerpání v r. 2012</t>
  </si>
  <si>
    <t>Stav k 31.12.2012</t>
  </si>
  <si>
    <t>Stav finančních prostředků na bankovních účtech k 31.12.2012</t>
  </si>
  <si>
    <t>Stav bankovního účtu FKSP k 31.12.2012</t>
  </si>
  <si>
    <t>Stav fondu FKSP k 31.12.2012</t>
  </si>
  <si>
    <t>Rozdíly mezi bank. účtem FKSP a fondem FKSP k 31.12.2012</t>
  </si>
  <si>
    <t>Přehled pohledávek organizace k 31.12.2012</t>
  </si>
  <si>
    <t>Stav 
k 31.12.2012</t>
  </si>
  <si>
    <t>Nedobytné pohledávky k 31.12.2012</t>
  </si>
  <si>
    <t>Číslo účtu a částka ve sloupci "Stav" musí souhlasit na rozvahu k 31.12.2012, položka B.II. řádek 1-28 (krátkodobé pohledávky), položka A.IV. řádek 1-6 (dlouhodobé pohledávky); celková částka se musí rovnat řádku B.II. (krátk.), A.IV. (dlouh.), sloupec netto rozvahy.</t>
  </si>
  <si>
    <t>Přehled odepsaných nedobytných pohledávek organizace k 31.12.2012</t>
  </si>
  <si>
    <t>Odpis nedobytných pohledávek proúčtovaných k 31.12.2012</t>
  </si>
  <si>
    <t>Odepsáno celkem
k 31.12.2012</t>
  </si>
  <si>
    <t>Přehled závazků organizace k 31.12.2012</t>
  </si>
  <si>
    <t>Celkem k 31.12.2012 před zdaněním</t>
  </si>
  <si>
    <t>Celkem k 31.12.2012, po zdanění</t>
  </si>
  <si>
    <t>Stav 
k 1.1. 2012</t>
  </si>
  <si>
    <t>Příděl ze 
zlepšeného
výsledku hospodaření
roku 2012</t>
  </si>
  <si>
    <t>Přehled akcí roku 2012 v objemu nad 500 tis. Kč bez DPH</t>
  </si>
  <si>
    <t>do 2011</t>
  </si>
  <si>
    <t>od 2014</t>
  </si>
  <si>
    <t>Přehled příjmů z dlouhodobých pronájmů za rok 2012</t>
  </si>
  <si>
    <t>celkem příjmy z nájemného a služeb za rok 2012 (v Kč)</t>
  </si>
  <si>
    <t>Přehled výdajů na krátkodobé nájmy za rok 2012</t>
  </si>
  <si>
    <t>Přehled výdajů na dlouhodobé nájmy za rok 2012</t>
  </si>
  <si>
    <t>celkem výdaje ná nájemné a služby za rok 2012 (v Kč)</t>
  </si>
  <si>
    <t>Přehled o provedených kontrolách v PO v roce 2012</t>
  </si>
  <si>
    <t>Kontroly výkonu činností provedené Zlínským krajem v r. 2012</t>
  </si>
  <si>
    <t>Kontroly hospodaření provedené Zlínským krajem v r. 2012</t>
  </si>
  <si>
    <t>Další kontroly provedené jinými kontrolními orgány v r. 2012</t>
  </si>
  <si>
    <t>Rok 2012</t>
  </si>
  <si>
    <r>
      <t xml:space="preserve">Odvětví:                  </t>
    </r>
    <r>
      <rPr>
        <sz val="11"/>
        <rFont val="Calibri"/>
        <family val="2"/>
      </rPr>
      <t xml:space="preserve"> </t>
    </r>
  </si>
  <si>
    <r>
      <t xml:space="preserve">Opravy nem. majetku </t>
    </r>
    <r>
      <rPr>
        <sz val="11"/>
        <rFont val="Calibri"/>
        <family val="2"/>
      </rPr>
      <t>(nad 500 tis. Kč)</t>
    </r>
  </si>
  <si>
    <t>Pozn. : • Rozpočet i skutečnost musí korespondovat se stavem účtu  511 - opravy a udržování (hlavní činnost)</t>
  </si>
  <si>
    <r>
      <t>Odvětví:</t>
    </r>
    <r>
      <rPr>
        <sz val="11"/>
        <rFont val="Calibri"/>
        <family val="2"/>
      </rPr>
      <t xml:space="preserve"> </t>
    </r>
  </si>
  <si>
    <t xml:space="preserve">Neinvestiční náklady na žáka           </t>
  </si>
  <si>
    <t>Rentabilita (ziskovost) nákladů DČ */</t>
  </si>
  <si>
    <t>*/ rentabilita (ziskovost) nákladů DČ (tj. poměr výsledku hospodaření z DČ po zdanění k celkovým nákladům z DČ) za dané účetní období;</t>
  </si>
  <si>
    <t xml:space="preserve">   ukazatel vyjadřuje kolik Kč zisku vytvořeného v rámci DČ připadne na 1 Kč nákladů vynaložených na realizaci této činnosti; rostoucí trend tohoto ukazatele vypovídá</t>
  </si>
  <si>
    <t xml:space="preserve">   o zvyšování efektivnosti, hospodárnosti a ziskovosti DČ (ukazatel tak obecně vyjadřuje, do jaké míry je organizace schopna zhodnotit náklady vynaložené na realizaci DČ)</t>
  </si>
  <si>
    <t>Částky náklady celkem, výnosy celkem a hosp. výsledek celkem musí souhlasit na výkaz zisku a ztráty k 31.12.2012</t>
  </si>
  <si>
    <r>
      <t xml:space="preserve">Odvětví:                  </t>
    </r>
    <r>
      <rPr>
        <sz val="11"/>
        <rFont val="Calibri"/>
        <family val="2"/>
      </rPr>
      <t xml:space="preserve"> </t>
    </r>
  </si>
  <si>
    <t>Částka pohledávky v Kč</t>
  </si>
  <si>
    <t>Dlužník</t>
  </si>
  <si>
    <t>Předmět pohledávky</t>
  </si>
  <si>
    <t>Titul vzniku pohledávky */</t>
  </si>
  <si>
    <t>Datum vzniku pohledávky</t>
  </si>
  <si>
    <r>
      <t xml:space="preserve">Postup </t>
    </r>
    <r>
      <rPr>
        <b/>
        <u val="single"/>
        <sz val="11"/>
        <color indexed="8"/>
        <rFont val="Calibri"/>
        <family val="2"/>
      </rPr>
      <t>dosavadního</t>
    </r>
    <r>
      <rPr>
        <b/>
        <sz val="11"/>
        <color indexed="8"/>
        <rFont val="Calibri"/>
        <family val="2"/>
      </rPr>
      <t xml:space="preserve"> řešení pohledávky</t>
    </r>
  </si>
  <si>
    <r>
      <t xml:space="preserve">*/ uzavření </t>
    </r>
    <r>
      <rPr>
        <b/>
        <sz val="11"/>
        <color indexed="8"/>
        <rFont val="Calibri"/>
        <family val="2"/>
      </rPr>
      <t>smlouvy</t>
    </r>
    <r>
      <rPr>
        <sz val="11"/>
        <color indexed="8"/>
        <rFont val="Calibri"/>
        <family val="2"/>
      </rPr>
      <t xml:space="preserve"> (uvést jakého typu) nebo </t>
    </r>
    <r>
      <rPr>
        <b/>
        <sz val="11"/>
        <color indexed="8"/>
        <rFont val="Calibri"/>
        <family val="2"/>
      </rPr>
      <t>jiný důvod</t>
    </r>
    <r>
      <rPr>
        <sz val="11"/>
        <color indexed="8"/>
        <rFont val="Calibri"/>
        <family val="2"/>
      </rPr>
      <t xml:space="preserve"> (uvést jaký, např. náhrada škody apod.)</t>
    </r>
  </si>
  <si>
    <r>
      <t xml:space="preserve">Přehled pohledávek </t>
    </r>
    <r>
      <rPr>
        <b/>
        <u val="single"/>
        <sz val="12"/>
        <color indexed="8"/>
        <rFont val="Calibri"/>
        <family val="2"/>
      </rPr>
      <t xml:space="preserve">po lhůtě splatnosti </t>
    </r>
    <r>
      <rPr>
        <b/>
        <u val="single"/>
        <sz val="12"/>
        <color indexed="10"/>
        <rFont val="Calibri"/>
        <family val="2"/>
      </rPr>
      <t>nad 1 měsíc</t>
    </r>
    <r>
      <rPr>
        <b/>
        <sz val="12"/>
        <color indexed="8"/>
        <rFont val="Calibri"/>
        <family val="2"/>
      </rPr>
      <t xml:space="preserve"> k 31. 12. 2012</t>
    </r>
  </si>
  <si>
    <t>Kumul. uznatelné náklady (výdaje) projektu do r.2009</t>
  </si>
  <si>
    <t>Kumul. částka požadována k proplacení do r.2009</t>
  </si>
  <si>
    <t>Kumul. schválená částka k proplacení do r.2009</t>
  </si>
  <si>
    <t>Kumul. poskytnutá finanční pomoc skutečnost do r.2009</t>
  </si>
  <si>
    <t>Uznatelné náklady (výdaje) projektu v r.2012</t>
  </si>
  <si>
    <t>Částka požadována k proplacení v r. 2012</t>
  </si>
  <si>
    <t>Schválená částka k proplacení v r. 2012</t>
  </si>
  <si>
    <t>Poskytnutá finanční pomoc skutečnost 2012</t>
  </si>
  <si>
    <t>Kumul. uznatelné náklady (výdaje) projektu 
DO ROKU 2012</t>
  </si>
  <si>
    <t>Kumul. částka požadována k proplacení do r.2012</t>
  </si>
  <si>
    <t>Kumul. schválená částka k proplacení do r.2012</t>
  </si>
  <si>
    <t>Kumulovaná poskytnutá finanční pomoc skutečnost do r.2012</t>
  </si>
  <si>
    <t>Rozpočtované uznatelné náklady (výdaje) projektu v r. 2013 - 2017</t>
  </si>
  <si>
    <t>Rozpočet 2013 - 2017</t>
  </si>
  <si>
    <r>
      <t>Odvětví:</t>
    </r>
    <r>
      <rPr>
        <sz val="11"/>
        <rFont val="Calibri"/>
        <family val="2"/>
      </rPr>
      <t xml:space="preserve"> </t>
    </r>
  </si>
  <si>
    <t>Tab. č. 18</t>
  </si>
  <si>
    <t>provozní výdaje zřizovatele</t>
  </si>
  <si>
    <t>2.</t>
  </si>
  <si>
    <t>3.</t>
  </si>
  <si>
    <t>4.</t>
  </si>
  <si>
    <t>*/ Upravený rozpočet akce = dle posledního schváleného IZ resp. dodatku k IZ k 31.12.2012 (součet sloupců č. 7+9+11+12)</t>
  </si>
  <si>
    <t>**/ Skutečně vynaložené náklady = skutečné čerpání finačních prostředků v jednotlivých letech realizace IZ k 31.12.2012 (součet sloupců č. 8+10)</t>
  </si>
  <si>
    <t>***/ Uvede se pouze vratka dotace poskytnuté v minulých letech (vratka dotace poskytnuté v aktuálním kalendářním roce bude zohledněna ve výši poskytnuté dotace uvedené na příslušném řádku)</t>
  </si>
  <si>
    <t>Přehled příjmů z krátkodobých pronájmů za rok 2012</t>
  </si>
  <si>
    <t>Tab.č.20</t>
  </si>
  <si>
    <t>Tab. č. 13b</t>
  </si>
  <si>
    <t>Tab. č. 13a</t>
  </si>
  <si>
    <t>Název organizace: SŠ inf.,elekt.a řemesel Rožn/R  843474</t>
  </si>
  <si>
    <t>Plán tvorby a použití investičního fondu k 12/2012</t>
  </si>
  <si>
    <t>IF schválený</t>
  </si>
  <si>
    <t>UR k 12/2012</t>
  </si>
  <si>
    <t>skutečnost</t>
  </si>
  <si>
    <t>STAV INVESTIČNÍHO FONDU K 1.1.2012</t>
  </si>
  <si>
    <t xml:space="preserve">   ZDROJE CELKEM:</t>
  </si>
  <si>
    <t xml:space="preserve">   z toho:</t>
  </si>
  <si>
    <t xml:space="preserve">   * odpisy ze stávajícího hmot. a nehmot. dlouhodobého majetku</t>
  </si>
  <si>
    <t xml:space="preserve">   * odpisy z majetku pořízeného v roce 2012 */</t>
  </si>
  <si>
    <t xml:space="preserve">   * investiční dotace z rozpočtu zřizovatele</t>
  </si>
  <si>
    <t xml:space="preserve">   * převody z rezervního fondu</t>
  </si>
  <si>
    <t xml:space="preserve">   * investiční dary a příspěvky od jiných subjektů (obce, zahraničí apod.)</t>
  </si>
  <si>
    <t xml:space="preserve">   * převod zůstatku fondu zanikající PO na nástupnickou PO **/</t>
  </si>
  <si>
    <t xml:space="preserve">   * investiční dotace ze státních fondů (SFDI, SFŽP apod.)</t>
  </si>
  <si>
    <t xml:space="preserve">   * investiční dotace v rámci ROP</t>
  </si>
  <si>
    <t xml:space="preserve">   * investiční dotace z FM EHP/Norsko, OPPS, OPVK</t>
  </si>
  <si>
    <t xml:space="preserve">   * ostatní ****/</t>
  </si>
  <si>
    <t xml:space="preserve">   POUŽITÍ CELKEM:</t>
  </si>
  <si>
    <t xml:space="preserve">   z toho</t>
  </si>
  <si>
    <t xml:space="preserve">   * stavby</t>
  </si>
  <si>
    <t xml:space="preserve">        v tom:   investiční akce</t>
  </si>
  <si>
    <t xml:space="preserve">                     technické zhodnocení</t>
  </si>
  <si>
    <t xml:space="preserve">   * údržba a opravy majetku</t>
  </si>
  <si>
    <t xml:space="preserve">        v tom:   velké opravy (nad 500 tis. Kč, bez DPH)</t>
  </si>
  <si>
    <t xml:space="preserve">                     běžná údržba a opravy</t>
  </si>
  <si>
    <t xml:space="preserve">   * nákupy pozemků a budov</t>
  </si>
  <si>
    <t xml:space="preserve">   * nákupy ostatního dlouhodob. hmotného a nehmotného majetku</t>
  </si>
  <si>
    <t xml:space="preserve">        v tom:   auta, dopravní technika</t>
  </si>
  <si>
    <t xml:space="preserve">                     informační technologie</t>
  </si>
  <si>
    <t xml:space="preserve">                     stroje a zařízení pro hlavní činnost organizace</t>
  </si>
  <si>
    <t xml:space="preserve">                     ostatní</t>
  </si>
  <si>
    <t xml:space="preserve">   * snížení fondu na základě vyhlášky č. 410/2009 Sb.</t>
  </si>
  <si>
    <t xml:space="preserve">   * odvod do rozpočtu zřizovatele</t>
  </si>
  <si>
    <t xml:space="preserve">   * vrácení poskytnuté nevyčerpané dotace zřizovateli</t>
  </si>
  <si>
    <r>
      <t xml:space="preserve">   * převod zůstatku fondu na zřizovatele při ukončení činnosti PO </t>
    </r>
    <r>
      <rPr>
        <i/>
        <sz val="10"/>
        <rFont val="Arial"/>
        <family val="2"/>
      </rPr>
      <t>***/</t>
    </r>
  </si>
  <si>
    <t xml:space="preserve">   * umělecká díla a předměty</t>
  </si>
  <si>
    <t xml:space="preserve">   * ostatní</t>
  </si>
  <si>
    <t xml:space="preserve">          (ř.4 = ř.1 + ř.2 - ř.3)</t>
  </si>
  <si>
    <t>Poznámka: * Podrobný rozpis jednotlivých akcí uveďte v příloze</t>
  </si>
  <si>
    <t xml:space="preserve">          */ Odpisy z nově pořízeného majetku bude možné použít v daném roce pouze v mimořádných případech</t>
  </si>
  <si>
    <t xml:space="preserve">          **/ Převod zůstatku investičního fondu zanikající PO (v návaznosti na rozhodnutí zřizovatele o sloučení příspěvkových organizací</t>
  </si>
  <si>
    <t xml:space="preserve">             v souladu s § 27, odst 3 zák. č. 250/2000 Sb., dle kterého přecházejí práva a závazky na nové anebo přejímající organizace)</t>
  </si>
  <si>
    <t xml:space="preserve">          ***/ Převod zůstatku investičního fondu (v rámci vypořádání výsledku hospodaření a předání majetku, práv a závazků na zřizovatele</t>
  </si>
  <si>
    <t xml:space="preserve">               v souladu s § 27, odst. 3 zák. č. 250/2000 Sb. a § 17, odst. 1, písm. d) zák. č. 563/1991 Sb.)</t>
  </si>
  <si>
    <t xml:space="preserve">          ****/ Ostatní tvorba fondu = výnosy z prodeje DM; odpis zůstatkové ceny prodaného (nebo jinak vyřazeného) DM; ostatní tvorba (jinde neuvedené)</t>
  </si>
  <si>
    <t>Datum:  5.2.2013</t>
  </si>
  <si>
    <t>Vypracoval:  Bc. Petra Zavadilová</t>
  </si>
  <si>
    <t>Mgr. Miroslav Trefil</t>
  </si>
  <si>
    <t>Kontrol: Ing. Anna Zejdová</t>
  </si>
  <si>
    <t>ředitel</t>
  </si>
  <si>
    <t xml:space="preserve">Odvětví:  </t>
  </si>
  <si>
    <t>Příloha k použití investičního fondu k 12/2012</t>
  </si>
  <si>
    <t>SR 2012</t>
  </si>
  <si>
    <t>změna č. 1</t>
  </si>
  <si>
    <t>změna č. 2</t>
  </si>
  <si>
    <t>UR k</t>
  </si>
  <si>
    <t>skut. k 12/2012</t>
  </si>
  <si>
    <t>datum pořízení</t>
  </si>
  <si>
    <t>(skut.čerpání)</t>
  </si>
  <si>
    <t>POUŽITÍ CELKEM:</t>
  </si>
  <si>
    <t>*stavby</t>
  </si>
  <si>
    <t>- investiční akce</t>
  </si>
  <si>
    <t xml:space="preserve">   932091201 Odstavné stání pro 9 parkovacích míst</t>
  </si>
  <si>
    <t>30.11.2012</t>
  </si>
  <si>
    <t>- technické zhodnocení</t>
  </si>
  <si>
    <t xml:space="preserve">   32090607 Opatření úspor energie IZ 607/3/150/242/07/09</t>
  </si>
  <si>
    <t>30.9.2012</t>
  </si>
  <si>
    <t>*údržba a opravy majetku</t>
  </si>
  <si>
    <t>- velké opravy (nad 500 tis. Kč, bez DPH)</t>
  </si>
  <si>
    <t>- běžná údržba a opravy</t>
  </si>
  <si>
    <t>*nákupy pozemků a budov</t>
  </si>
  <si>
    <t>*nákupy ostatního dlouhodob.hmotného a nehmotného majetku</t>
  </si>
  <si>
    <t>- auta, dopravní technika</t>
  </si>
  <si>
    <t>- informační technologie</t>
  </si>
  <si>
    <t>- stroje a zařízení pro hlavní činnost organizace</t>
  </si>
  <si>
    <t xml:space="preserve">   932091202 Generátor signální VF</t>
  </si>
  <si>
    <t xml:space="preserve">   932091203 Analyzátor spektrální</t>
  </si>
  <si>
    <t xml:space="preserve">   932091204 Osciloskop digitální s logickým analyzátorem</t>
  </si>
  <si>
    <t>- ostatní</t>
  </si>
  <si>
    <t>*snížení fondu na zákl. vyhl. 410/2009 Sb.</t>
  </si>
  <si>
    <t>*odvod do rozpočtu zřizovatele</t>
  </si>
  <si>
    <t>*vrácení poskytnuté nevyčerpané dotace zřizovateli</t>
  </si>
  <si>
    <t>*převod zůstatku fondu na zřizovatele při ukončení činnosti PO */</t>
  </si>
  <si>
    <t>*umělecká díla a předměty</t>
  </si>
  <si>
    <t>*ostatní</t>
  </si>
  <si>
    <t>Poznámka: */ Převod zůstatku investičního fondu (v rámci vypořádání výsledku hospodaření a předání majetku, práv a závazků na zřizovatele v souladu s § 27, odst. 3 zák. č. 250/2000 Sb. a § 17, odst. 1, písm. d) zák. č. 563/1991 Sb.)</t>
  </si>
  <si>
    <t>Název organizace: SŠ inf.,elekt.a řemesel Rožn/R     3209</t>
  </si>
  <si>
    <t>IČ: 843474</t>
  </si>
  <si>
    <t>Přehled o tvorbě a užití rezervního fondu (účet 413) k  12/2012</t>
  </si>
  <si>
    <r>
      <t xml:space="preserve">(rezervní fond tvořený </t>
    </r>
    <r>
      <rPr>
        <b/>
        <i/>
        <sz val="10"/>
        <rFont val="Arial"/>
        <family val="2"/>
      </rPr>
      <t>ze zlepšeného výsledku hospodaření</t>
    </r>
    <r>
      <rPr>
        <b/>
        <sz val="10"/>
        <rFont val="Arial"/>
        <family val="2"/>
      </rPr>
      <t>)</t>
    </r>
  </si>
  <si>
    <t>Rozpočet v tis. Kč</t>
  </si>
  <si>
    <t>Skutečnost v Kč</t>
  </si>
  <si>
    <t xml:space="preserve">   STAV REZERVNÍHO FONDU K 1.1.2012</t>
  </si>
  <si>
    <t xml:space="preserve">  •   příděl zlepšeného výsledku hospodaření roku 2011 na základě</t>
  </si>
  <si>
    <t xml:space="preserve">     schválení zřizovatelem</t>
  </si>
  <si>
    <t xml:space="preserve">   * ostatní tvorba + převod zůstatku rezervního fondu zanikající organizace na nástupnickou org.</t>
  </si>
  <si>
    <t xml:space="preserve">        (v návaznosti na rozhodnutí zřizovatele o sloučení příspěvkových organizací v souladu s § 27, odst. 3</t>
  </si>
  <si>
    <t xml:space="preserve">         zák. č. 250/2000 Sb., dle kterého přecházejí práva a závazky na nové anebo přejímající organizace)</t>
  </si>
  <si>
    <t xml:space="preserve">   * úhrada ztráty minulých let</t>
  </si>
  <si>
    <t xml:space="preserve">   * převod do investičního fondu (se souhlasem zřizovatele)</t>
  </si>
  <si>
    <t xml:space="preserve">   * další rozvoj hlavní činnosti organizace</t>
  </si>
  <si>
    <t xml:space="preserve">   * překlenutí časového nesouladu mezi výnosy a náklady</t>
  </si>
  <si>
    <t xml:space="preserve">   * sankce, porušení rozpočtové kázně</t>
  </si>
  <si>
    <t xml:space="preserve">   * ostatní čerpání + převod zůstatku rezervního fondu na zřizovatele při ukončení činnosti PO</t>
  </si>
  <si>
    <t xml:space="preserve">       (v rámci vypořádání výsledku hospodaření a předání majetku, práv a závazků na zřizovatele v souladu</t>
  </si>
  <si>
    <t xml:space="preserve">       s § 27, odst. 3 zák. č. 250/2000 Sb. a s § 17, odst. 1, písm. d) zák. č. 563/1991 Sb. o účetnictví)</t>
  </si>
  <si>
    <t xml:space="preserve">   STAV REZERVNÍHO FONDU K 31.12.2012</t>
  </si>
  <si>
    <t xml:space="preserve">   (ř. 4 = ř. 1 + ř. 2 - ř. 3 )</t>
  </si>
  <si>
    <t>Datum: 25.1.2013 11:41:01</t>
  </si>
  <si>
    <t>Vypracoval: Bc. Petra Zavadil</t>
  </si>
  <si>
    <t>Přehled o tvorbě a užití rezervního fondu (účet 414) k  12/2012</t>
  </si>
  <si>
    <r>
      <t xml:space="preserve">(rezervní fond tvořený </t>
    </r>
    <r>
      <rPr>
        <b/>
        <i/>
        <sz val="10"/>
        <rFont val="Arial"/>
        <family val="2"/>
      </rPr>
      <t>z ostatních titulů</t>
    </r>
    <r>
      <rPr>
        <b/>
        <sz val="10"/>
        <rFont val="Arial"/>
        <family val="2"/>
      </rPr>
      <t>)</t>
    </r>
  </si>
  <si>
    <t xml:space="preserve">   * nevyčerpané peněžní dary</t>
  </si>
  <si>
    <t xml:space="preserve">   * nevyčerpané prostředky dotací z rozpočtu EU a z mezin.smluv poskyt. v min.letech</t>
  </si>
  <si>
    <t xml:space="preserve">   * peněžní dary - účelové</t>
  </si>
  <si>
    <t xml:space="preserve">   * peněžní dary - neúčelové</t>
  </si>
  <si>
    <t xml:space="preserve">   * nevyčerpané prostř. dotací z rozpočtu EU a z mezin.smluv poskyt. v aktuálním roce</t>
  </si>
  <si>
    <t xml:space="preserve">   * převod peněžních darů do výnosů</t>
  </si>
  <si>
    <t xml:space="preserve">   * použití nevyčerp. prostř. dotací z rozpočtu EU a z mezin.smluv poskyt. v min.letech</t>
  </si>
  <si>
    <t xml:space="preserve">   * nevyčerpané prostředky dotací z rozpočtu EU a z mezin.smluv</t>
  </si>
  <si>
    <t>Přehled o tvorbě a užití FKSP (účet 412) k  12/2012</t>
  </si>
  <si>
    <t xml:space="preserve">   STAV FKSP K 1.1.2012</t>
  </si>
  <si>
    <t xml:space="preserve">   * základní příděl</t>
  </si>
  <si>
    <t xml:space="preserve">        z toho: převod zůstatku FKSP zanikající organizace na nástupnickou organizaci</t>
  </si>
  <si>
    <t xml:space="preserve">                       (v návaznosti na rozhodnutí zřizovatele o sloučení příspěvkových organizací v souladu s</t>
  </si>
  <si>
    <t xml:space="preserve">                        s § 27, odst. 3 zák. č. 250/2000 Sb., dle kterého přecházejí práva a závazky na nové anebo</t>
  </si>
  <si>
    <t xml:space="preserve">                        přejímající organizace)</t>
  </si>
  <si>
    <t xml:space="preserve">   * čerpání fondu v souladu s vyhláškou č. 114/2002 Sb.</t>
  </si>
  <si>
    <t xml:space="preserve">   z toho (uveďte jmenovitě):</t>
  </si>
  <si>
    <t xml:space="preserve">   * převod zůstatku FKSP na zřizovatele při ukončení činnosti PO</t>
  </si>
  <si>
    <t xml:space="preserve">      (v rámci vypořádání výsledku hospodaření a předání majetku, práv a závazků na zřizovatele v souladu</t>
  </si>
  <si>
    <t xml:space="preserve">      s § 27, odst. 3 zák. č. 250/2000 Sb. a s § 17, odst. 1, písm. d) zák. č. 563/1991 Sb. o účetnictví)</t>
  </si>
  <si>
    <t xml:space="preserve">   STAV FKSP K 31.12.2012</t>
  </si>
  <si>
    <t>(ř. 4 = ř.1 + ř.2 - ř. 3)</t>
  </si>
  <si>
    <t>Kontrol.:  Bc. Jana Majerovová</t>
  </si>
  <si>
    <t>Přehled o tvorbě a užití fondu odměn (účet 411) k  12/2012</t>
  </si>
  <si>
    <t xml:space="preserve">   STAV FONDU ODMĚN K 1.1.2012</t>
  </si>
  <si>
    <t xml:space="preserve">   * příděl zlepšeného výsledku hospodaření roku 2011 na základě</t>
  </si>
  <si>
    <t xml:space="preserve">   * převod zůstatku fondu odměn zanikající organizace na nástupnickou organizaci</t>
  </si>
  <si>
    <t xml:space="preserve">       (v návaznosti na rozhodnutí zřizovatele o sloučení příspěvkových organizací v souladu s § 27, odst. 3</t>
  </si>
  <si>
    <t xml:space="preserve">       zák. č. 250/2000 Sb., dle kterého přecházejí práva a závazky na nové anebo přejímající organizace)</t>
  </si>
  <si>
    <t xml:space="preserve">   * překročení prostředků na platy a OON</t>
  </si>
  <si>
    <t xml:space="preserve">   * odměny zaměstnancům</t>
  </si>
  <si>
    <t xml:space="preserve">   * převod zůstatku fondu odměn na zřizovatele při ukončení činnosti PO</t>
  </si>
  <si>
    <t xml:space="preserve">   STAV FONDU ODMĚN K 31.12.2012</t>
  </si>
  <si>
    <t>Datum:  25.1.2013 11:41:01</t>
  </si>
  <si>
    <t>SOŠ</t>
  </si>
  <si>
    <t>SŠ inf., elekt. a řemesel Rožnov p.R</t>
  </si>
  <si>
    <t>Objem mzdových nákladů a jednotliv. složek platu</t>
  </si>
  <si>
    <t xml:space="preserve">k 31.12.2012 - hlavní činnost           </t>
  </si>
  <si>
    <t>Tabulka č. 4</t>
  </si>
  <si>
    <t>č.</t>
  </si>
  <si>
    <t>Schválený</t>
  </si>
  <si>
    <t>Upravený</t>
  </si>
  <si>
    <t>4. čtvrtletí 2012</t>
  </si>
  <si>
    <t>Čerpání</t>
  </si>
  <si>
    <t>% plnění</t>
  </si>
  <si>
    <t>Nevyčerpáno</t>
  </si>
  <si>
    <t>řádku</t>
  </si>
  <si>
    <t>rozpočet</t>
  </si>
  <si>
    <t>skut./rozpočet</t>
  </si>
  <si>
    <t>k UR za období</t>
  </si>
  <si>
    <t>Mzdové náklady celkem</t>
  </si>
  <si>
    <t>Účelová dotace</t>
  </si>
  <si>
    <t>Ostatní osobní náklady</t>
  </si>
  <si>
    <t>Prostředky na platy</t>
  </si>
  <si>
    <t>v tom:</t>
  </si>
  <si>
    <t>platové tarify (ř.0109)</t>
  </si>
  <si>
    <t>náhrady platu (ř.0110)</t>
  </si>
  <si>
    <t>osobní příplatky (ř.0111)</t>
  </si>
  <si>
    <t>odměny (ř.0112)</t>
  </si>
  <si>
    <t>příplatky za vedení (ř.0113)</t>
  </si>
  <si>
    <t>zvláštní příplatky (ř.0114)</t>
  </si>
  <si>
    <t>přespočetné hodiny (ř.0131)</t>
  </si>
  <si>
    <t>platy za přesčasy (ř. 0116)</t>
  </si>
  <si>
    <t>ostatní příplatky (ř.0117)</t>
  </si>
  <si>
    <t>z fondu odměn (ř.0119)</t>
  </si>
  <si>
    <t>z ostatních zdrojů (ř.0120)</t>
  </si>
  <si>
    <t>z ESF (ř.0132)</t>
  </si>
  <si>
    <t>smluvní platy (ř.0134)</t>
  </si>
  <si>
    <t>Počty přep. pracovníků celkem</t>
  </si>
  <si>
    <t>% nemocnosti</t>
  </si>
  <si>
    <t>Tabulka č. 5</t>
  </si>
  <si>
    <t>SŠ inf., elekt. a řemesel Rožnov p.R.</t>
  </si>
  <si>
    <t>Stav zaměstnanců a průměrná mzda dle kategorií</t>
  </si>
  <si>
    <t>za 4. čtvrtletí 2012</t>
  </si>
  <si>
    <t xml:space="preserve">v tis. (platy) </t>
  </si>
  <si>
    <t>Vyplacené</t>
  </si>
  <si>
    <t>Přepočtený stav zaměstnanců</t>
  </si>
  <si>
    <t>Rozdíl</t>
  </si>
  <si>
    <t>Průměr. mzda na 1 zam. v Kč</t>
  </si>
  <si>
    <t>Kategorie</t>
  </si>
  <si>
    <t>AU</t>
  </si>
  <si>
    <t>skut.-rozp.</t>
  </si>
  <si>
    <t>(P1-04 k 31.12.)</t>
  </si>
  <si>
    <t>(normativ)</t>
  </si>
  <si>
    <t>(k 31.12.)</t>
  </si>
  <si>
    <t>k 31.12.2012</t>
  </si>
  <si>
    <t>+-</t>
  </si>
  <si>
    <t>Organizace celkem</t>
  </si>
  <si>
    <t>X</t>
  </si>
  <si>
    <t>učitelé (ř. 0313)</t>
  </si>
  <si>
    <t>vychovatelé (ř. 0315)</t>
  </si>
  <si>
    <t>učitelé OV (ř. 0317)</t>
  </si>
  <si>
    <t>ostatní pedagog. (ř. 0353)</t>
  </si>
  <si>
    <t>THP (ř. 0330)</t>
  </si>
  <si>
    <t>provozní pracovníci (ř. 0332)</t>
  </si>
  <si>
    <t>obch.provoz.pracovníci (ř. 0334)</t>
  </si>
  <si>
    <t>ostatní pracovníci (ř. 0338)</t>
  </si>
  <si>
    <t xml:space="preserve">Pozn. Sloupec 1,2,3 - prostředky na platy včetně účelových dotací </t>
  </si>
  <si>
    <t>Organizace: SŠ inf.,elekt.a řemesel Rožn/R     3209</t>
  </si>
  <si>
    <t>Tab. č. 2a</t>
  </si>
  <si>
    <t>Přehled o plnění rozpočtu vybraných položek nákladů hlavní činnosti</t>
  </si>
  <si>
    <t>Skutečnost 
k 31. 12.2011</t>
  </si>
  <si>
    <t>Upravený rozpočet 2012</t>
  </si>
  <si>
    <t>Skutečnost 
k 31. 12.2012</t>
  </si>
  <si>
    <t>% plnění rozpočtu 2012</t>
  </si>
  <si>
    <t>% nárůstu
2012/2011</t>
  </si>
  <si>
    <t>PŘÍMÉ NÁKLADY CELKEM</t>
  </si>
  <si>
    <t xml:space="preserve">Mzdové prostředky </t>
  </si>
  <si>
    <t>501. Platy zaměstnanců</t>
  </si>
  <si>
    <t>502. Ostatní platby za provedenou práci</t>
  </si>
  <si>
    <t>Zákonné pojištění a FKSP</t>
  </si>
  <si>
    <t>503. Pov.pojistné plac.zam. (mimo 5038)</t>
  </si>
  <si>
    <t>5342     FKSP</t>
  </si>
  <si>
    <t>Ostatní přímé náklady</t>
  </si>
  <si>
    <t xml:space="preserve">          5135    Učebnice, šk.potř. zdarma</t>
  </si>
  <si>
    <t xml:space="preserve">          5136    Knihy, učeb.pomůcky mimo DDHM</t>
  </si>
  <si>
    <t xml:space="preserve">          5137    DDHM učební pomůcky</t>
  </si>
  <si>
    <t xml:space="preserve">          5167    Služby školení a vzdělávání </t>
  </si>
  <si>
    <t xml:space="preserve">          5173    Cestovné, cest.náhrady</t>
  </si>
  <si>
    <t>PROVOZNÍ  NÁKLADY CELKEM</t>
  </si>
  <si>
    <t>5137     Drobný dlouhod.hmotný majetek</t>
  </si>
  <si>
    <t>z toho: vybavení učeben, laboratoří a kabinetů</t>
  </si>
  <si>
    <t xml:space="preserve">              pořízení PC</t>
  </si>
  <si>
    <t>513.      Materiál, materiál na opravy</t>
  </si>
  <si>
    <t xml:space="preserve">515.      Nákup vody,paliv,energie celkem </t>
  </si>
  <si>
    <t>5164,5  Nájemné, nájem za půdu</t>
  </si>
  <si>
    <t>516.      Ostatní služby</t>
  </si>
  <si>
    <t>z toho: úklid a údržba</t>
  </si>
  <si>
    <t xml:space="preserve">             údržba SW</t>
  </si>
  <si>
    <t>5171     Opravy a udrž.(mimo ISPROFIN)</t>
  </si>
  <si>
    <t>9551    Odpisy majetku</t>
  </si>
  <si>
    <t xml:space="preserve">NÁKLADY CELKEM    </t>
  </si>
  <si>
    <t>z toho: NIV ESF
(UZ 13404, 33006, 33012, 33019, 33030, 33031, 33439)</t>
  </si>
  <si>
    <t>Datum:  7.2.2013</t>
  </si>
  <si>
    <t>Vyhotovil:  Bc. Petra Zavadi</t>
  </si>
  <si>
    <t>Tab. č. 2b</t>
  </si>
  <si>
    <t>Přehled o plnění rozpočtu vybraných položek výnosů hlavní činnosti</t>
  </si>
  <si>
    <t>VÝNOSY CELKEM</t>
  </si>
  <si>
    <t>Výnosy z vlastních výkonů</t>
  </si>
  <si>
    <t>z toho: výnosy z prodeje služeb</t>
  </si>
  <si>
    <t xml:space="preserve">              produktivní práce žáků</t>
  </si>
  <si>
    <t xml:space="preserve">              stravné</t>
  </si>
  <si>
    <t xml:space="preserve">              poplatky za ubytování</t>
  </si>
  <si>
    <t xml:space="preserve">              příspěvek na úhradu nákl.v ZUŠ</t>
  </si>
  <si>
    <t>Výnosy z pronájmu</t>
  </si>
  <si>
    <t>Čerpání fondů</t>
  </si>
  <si>
    <t>z toho: fond oběžných aktiv, FKSP</t>
  </si>
  <si>
    <t xml:space="preserve">             fond odměn</t>
  </si>
  <si>
    <t xml:space="preserve">             rezervní fond</t>
  </si>
  <si>
    <t xml:space="preserve">             investiční fond</t>
  </si>
  <si>
    <t>Ostatní výnosy z činnosti</t>
  </si>
  <si>
    <t>Výnosy vybraných míst.vlád.institucí z transferů</t>
  </si>
  <si>
    <t xml:space="preserve">              prostředky ÚSC**</t>
  </si>
  <si>
    <t>*/údaje z finanční rozvahy sloupec Celkem hlavní činnost</t>
  </si>
  <si>
    <t>**/údaje z finanční rozvahy sloupec Celkem hlavní činnost</t>
  </si>
  <si>
    <t>Krajský úřad, Tř. T. Bati 21, 761 90 Zlín</t>
  </si>
  <si>
    <t xml:space="preserve">název zařízení:   </t>
  </si>
  <si>
    <t>Střední škola informatiky, elektrotechniky a řemesel Rožnov pod Radhoštěm</t>
  </si>
  <si>
    <t>IČ:  843474</t>
  </si>
  <si>
    <r>
      <t xml:space="preserve">Úprava závazných ukazatelů rozpočtu roku 2012 </t>
    </r>
    <r>
      <rPr>
        <b/>
        <sz val="11"/>
        <color indexed="8"/>
        <rFont val="Calibri"/>
        <family val="2"/>
      </rPr>
      <t>- č. 6</t>
    </r>
  </si>
  <si>
    <t>Ukazatelé</t>
  </si>
  <si>
    <t>Platy
pedagogů</t>
  </si>
  <si>
    <t>OON
pedagogů</t>
  </si>
  <si>
    <t>Platy
nepedagogů</t>
  </si>
  <si>
    <t>OON
nepedagogů</t>
  </si>
  <si>
    <t>ONIV přímé</t>
  </si>
  <si>
    <t>ONIV provozní</t>
  </si>
  <si>
    <t>NIV ostatní</t>
  </si>
  <si>
    <t>NIV celkem</t>
  </si>
  <si>
    <t>Limit počtu zaměstnanců</t>
  </si>
  <si>
    <t>v tom: § 3122 -  SOŠ</t>
  </si>
  <si>
    <t xml:space="preserve">stipendia </t>
  </si>
  <si>
    <t>Závazné ukazatele rozpočtu po změně:</t>
  </si>
  <si>
    <t>Limit počtu
zaměstnanců</t>
  </si>
  <si>
    <t xml:space="preserve">          § 3123 -  SOU a OU</t>
  </si>
  <si>
    <t xml:space="preserve">          § 3142 -  ŠJ SŠ</t>
  </si>
  <si>
    <t xml:space="preserve">          § 3147 -  DM</t>
  </si>
  <si>
    <t>GG-počát.vzdělávání- UZ 33006</t>
  </si>
  <si>
    <t>podpora maturit - UZ 33034</t>
  </si>
  <si>
    <t>EU peníze SŠ -UZ 33031</t>
  </si>
  <si>
    <t>Počát.vzd.v GG - UZ 33030</t>
  </si>
  <si>
    <t xml:space="preserve">Dotace na PAP - UZ 98007 </t>
  </si>
  <si>
    <t>soutěže a přehlídky- UZ 33166</t>
  </si>
  <si>
    <t>Excelence SŠ - UZ 33038</t>
  </si>
  <si>
    <t>_111129_</t>
  </si>
  <si>
    <t>PhDr. Stanislav Minařík</t>
  </si>
  <si>
    <t>PaedDr. Petr Navrátil</t>
  </si>
  <si>
    <t>vedoucí odboru školství, mládeže a sportu</t>
  </si>
  <si>
    <t xml:space="preserve">člen Rady Zlínského kraje     </t>
  </si>
  <si>
    <t>Krajského úřadu Zlínského kraje</t>
  </si>
  <si>
    <t>Ve Zlíně dne  31. prosince 2012</t>
  </si>
  <si>
    <t>Zpracoval:  Ing. Luděk Žižlavský</t>
  </si>
  <si>
    <t>převzal:</t>
  </si>
  <si>
    <t>datum</t>
  </si>
  <si>
    <t>podpis</t>
  </si>
  <si>
    <t>ředitel školy</t>
  </si>
  <si>
    <t>17.1.2013</t>
  </si>
  <si>
    <t>Název organizace:   Střední škola informatiky, elektrotechniky a řemesel Rožnov pod Radhoštěm</t>
  </si>
  <si>
    <r>
      <t xml:space="preserve"> </t>
    </r>
    <r>
      <rPr>
        <b/>
        <sz val="11"/>
        <rFont val="Calibri"/>
        <family val="2"/>
      </rPr>
      <t>IČ:  00843474</t>
    </r>
  </si>
  <si>
    <t>Kontrol:   Bc. Jana Majerovová</t>
  </si>
  <si>
    <t>Schválil: Mgr. Miroslav Trefil</t>
  </si>
  <si>
    <t xml:space="preserve">   ředitel školy</t>
  </si>
  <si>
    <t>Datum:  15.2.2013</t>
  </si>
  <si>
    <t xml:space="preserve">Příloha č. 1a </t>
  </si>
  <si>
    <t>Organizace: Střední škola informatiky, elektrotechniky a řemesel Rožnov p.R.</t>
  </si>
  <si>
    <r>
      <t xml:space="preserve">Část A. Finanční vypořádání dotací poskytnutých ze státního rozpočtu  </t>
    </r>
  </si>
  <si>
    <t xml:space="preserve"> s výjimkou dotací na projekty spolufinancované z rozpočtu Evropské unie a z prostředků finančních mechanismů </t>
  </si>
  <si>
    <t>v Kč na dvě desetinná místa</t>
  </si>
  <si>
    <t>účelový
znak</t>
  </si>
  <si>
    <t xml:space="preserve">Poskytnuto
k 31.12.2012      </t>
  </si>
  <si>
    <t>Vráceno 
v průběhu roku
na
účet
poskytovatele</t>
  </si>
  <si>
    <t>Skutečně
použito 
k 31.12.2012</t>
  </si>
  <si>
    <t xml:space="preserve">Vratka dotací
a návratných 
finančních 
výpomocí
při finančním 
vypořádání
</t>
  </si>
  <si>
    <t>b</t>
  </si>
  <si>
    <t>4 =  1 - 2 - 3</t>
  </si>
  <si>
    <t>A.1. Neinvestiční dotace celkem</t>
  </si>
  <si>
    <t>Rozvojový program na podporu škol, které realizují inkluzivní vzdělávání a vzdělávání dětí se sociokulturním znevýhodněním</t>
  </si>
  <si>
    <t>Informační centra</t>
  </si>
  <si>
    <t>Rozvojový program MŠMT pro děti - cizince ze 3. zemí</t>
  </si>
  <si>
    <t>Vybavení škol pomůckami kompenzačního a rehabilitačního charakteru</t>
  </si>
  <si>
    <t>Podpora organizace a ukončování středního vzdělávání maturitní zkouškou na vybraných školách v podzimním zkušebním období</t>
  </si>
  <si>
    <t>Excelence středních škol</t>
  </si>
  <si>
    <t>Program sociální prevence a prevence kriminality</t>
  </si>
  <si>
    <t>Dotace pro soukromé školy</t>
  </si>
  <si>
    <t>Projekty romské komunity</t>
  </si>
  <si>
    <t>Program protidrogové politiky</t>
  </si>
  <si>
    <t>Soutěže</t>
  </si>
  <si>
    <t>Asistenti pedagogů v soukromých a církevních speciálních školách</t>
  </si>
  <si>
    <t>Podpora odborného vzdělávání</t>
  </si>
  <si>
    <t>Přímé náklady na vzdělávání</t>
  </si>
  <si>
    <t>Přímé náklady na vzdělávání - sportovní gymnázia</t>
  </si>
  <si>
    <t>Bezplatná příprava dětí azylantů, účastníků řízení o azyl a dětí osob se státní příslušností jiného členského státu EU k začlenění do základního vzdělávání</t>
  </si>
  <si>
    <t xml:space="preserve">Asistenti pedagogů pro děti, žáky a studenty se sociálním znevýhodněním </t>
  </si>
  <si>
    <t>A.2. Investiční dotace celkem</t>
  </si>
  <si>
    <t>A.3. Dotace celkem
    (A.1.+ A.2.)</t>
  </si>
  <si>
    <t>ve sloupci b) jednotlivým titulem se rozumí účel stanovený v rozhodnutí, event. v dohodě nebo smlouvě o poskytnutí dotace</t>
  </si>
  <si>
    <t>sloupec 1 - uvádí se výše dotace převedené poskytovatelem na účet příjemce do 31.12.2012</t>
  </si>
  <si>
    <t>sloupec 3 - uvádí se výše skutečně použitých prostředků příjemcem z poskytnuté dotace k 31.12.2012</t>
  </si>
  <si>
    <t>sloupec 4 - uvádí se vratka dotace při finančním vypořádání; rovná se sloupec 1 minus sloupec 2 minus sloupec 3</t>
  </si>
  <si>
    <t>Sestavil:</t>
  </si>
  <si>
    <t>Bc. Jana Majerovová</t>
  </si>
  <si>
    <t>Kontroloval:</t>
  </si>
  <si>
    <t>Mgr. Miroslav Trefi</t>
  </si>
  <si>
    <t>Datum a podpis:</t>
  </si>
  <si>
    <t xml:space="preserve">               24.1.2013</t>
  </si>
  <si>
    <t>Telefon:</t>
  </si>
  <si>
    <t>e-mail:</t>
  </si>
  <si>
    <t>jana.majerovova@roznovskastredni.cz</t>
  </si>
  <si>
    <t>Výroba, obchod a služby neuvedené v přílohách 1 až 3 živnost. zák.</t>
  </si>
  <si>
    <t xml:space="preserve">    ubytovací služby DM 2 (stř. 06)</t>
  </si>
  <si>
    <t xml:space="preserve">    ubytovací služby DM 1 (stř. 80)</t>
  </si>
  <si>
    <t xml:space="preserve">    nájmy - nebytové prostory DM 1 (stř. 70)</t>
  </si>
  <si>
    <t xml:space="preserve">    nájmy - sportovní hala (stř. 11)</t>
  </si>
  <si>
    <t xml:space="preserve">    ostatní nájem nebytových prostor (stř. 9)</t>
  </si>
  <si>
    <t xml:space="preserve">    kurzy, školení (stř. 07)</t>
  </si>
  <si>
    <t xml:space="preserve">    kurzy, školení PV  celkem:</t>
  </si>
  <si>
    <t xml:space="preserve">             v tom: kurzy ostatní (stř. 34)</t>
  </si>
  <si>
    <t xml:space="preserve">                       kurzy - dílčí kvalifik. elektro (stř. 38)</t>
  </si>
  <si>
    <t xml:space="preserve">                       kurzy pro ÚP - rekvalif. Kadeřnice (stř. 39)</t>
  </si>
  <si>
    <t>Zámečnictví, nástrojářství</t>
  </si>
  <si>
    <t>Výroba elektřiny (sluneční energie - fotovoltaika - ze stř.06)</t>
  </si>
  <si>
    <t>Výsledek hospodaření po zdanění</t>
  </si>
  <si>
    <t>Hostinská činnost (stř. 04)</t>
  </si>
  <si>
    <t xml:space="preserve">Střední škola informatiky, elektrotechniky a řemesel </t>
  </si>
  <si>
    <t>Rožnov p.Radh.</t>
  </si>
  <si>
    <t>IČ:00843474</t>
  </si>
  <si>
    <t>241 0600   - návratná finanční výpomoc</t>
  </si>
  <si>
    <t>od r.2000 na opakované písemné i osobní upomínky nereagov.</t>
  </si>
  <si>
    <t>v dloudobé platební neschopnosti, na adrese už nesídlí</t>
  </si>
  <si>
    <t>Makertex s.r.o. za pronájem nebytových prostor,</t>
  </si>
  <si>
    <t>reagovali je částečnou úhradou, firma v likvidaci</t>
  </si>
  <si>
    <t>nedostatek majetku</t>
  </si>
  <si>
    <t>Peersta s.r.o., za ubyt. cizích v DM2, na upom. nereag., promlč.</t>
  </si>
  <si>
    <t>Střední škola informatiky,elektrotecniky a řemesel Rožnov pod Radhoštěm</t>
  </si>
  <si>
    <t>FK Arsenal, o.s.</t>
  </si>
  <si>
    <t>nájem haly</t>
  </si>
  <si>
    <t>smlouva</t>
  </si>
  <si>
    <t>31.5.2012</t>
  </si>
  <si>
    <t>upomínky písemná 2.10.2012, tel. 22.11.2012, uhradil 12.2.2013</t>
  </si>
  <si>
    <t>1. Fotbal. Klub</t>
  </si>
  <si>
    <t>upomínka ústní, domluvena pozdější úhr.,  uhradil 31.1.2013</t>
  </si>
  <si>
    <t>ČEZ Distribuce</t>
  </si>
  <si>
    <t>dodávka elektř. - fotovoltaika</t>
  </si>
  <si>
    <t>IČ: 00843474</t>
  </si>
  <si>
    <t>Název organizace: Střední škola informatiky, elektrotechniky a řemesel Rožnov pod Radh.</t>
  </si>
  <si>
    <t>6.-8. a 13.3.2012</t>
  </si>
  <si>
    <t>využívání finanční prostředků státního rozpočtu za rok 2011</t>
  </si>
  <si>
    <t>žádné</t>
  </si>
  <si>
    <t>Česká školní inspekce Zlín</t>
  </si>
  <si>
    <t>státní zdravotní dozor - plnění hygienických požadavků dle zák. č. 258/2000 Sb.</t>
  </si>
  <si>
    <t>drobné nedostatky - odstraněny v termínu</t>
  </si>
  <si>
    <t>KÚZK, kancelář ředitele, kontrolní oddělení</t>
  </si>
  <si>
    <t>nesrovnalosti při realizace projektu "hradlová pole"</t>
  </si>
  <si>
    <t>3 206,22 Kč, z toho prominuto 2 564,98</t>
  </si>
  <si>
    <t>neprávněné čerpání na DDHM ve výši 3 206,22 Kč</t>
  </si>
  <si>
    <t>státní zdravotní dozor - hygienické požadavky na prostory a provoz pro výchovu a vzdělávání - vybavení učeben výpočetní techniky</t>
  </si>
  <si>
    <t>v jedné učebně u 5 pracovních míst je úzká pracovní deska</t>
  </si>
  <si>
    <t>ve 3 třídách nenastavitelné žídlo, bude odstraněno postupným nákupem</t>
  </si>
  <si>
    <t>13.- 14.8.2012</t>
  </si>
  <si>
    <t>OSSZ Vsetín</t>
  </si>
  <si>
    <t>plnění povinností v nemocenském a důchodovém pojištění a odvod pojistného</t>
  </si>
  <si>
    <t>Hasičský záchranný sbor Zlínského kraje</t>
  </si>
  <si>
    <t>dodržování povinností v požární ochraně v obou domovech mládeže</t>
  </si>
  <si>
    <t>chybějící dokumentace k preventivním požárním prohlídkám, plány a rozvrhy školení zaměstnanců, zdolávání požárů, grafické znázornění unikových cest a vyhodnocení hasících přístrojů byly v termínu předloženy</t>
  </si>
  <si>
    <t>Vypracovala:</t>
  </si>
  <si>
    <t>Vyhotovil:  Bc. Petra Zavadilová</t>
  </si>
  <si>
    <t>Kontroloval:       Bc. Jana Majerovová</t>
  </si>
  <si>
    <t>Převod bankovních poplatků za prosinec 2012</t>
  </si>
  <si>
    <t>Převod zúčtovaných přeplatků stravenek za rok 2012</t>
  </si>
  <si>
    <t>Převod na penziní připojištění zam. 12/2012</t>
  </si>
  <si>
    <t>Převod na životní jubilea zam. 12/2012</t>
  </si>
  <si>
    <t>Nepřevedený příděl z mezd 12/2012</t>
  </si>
  <si>
    <t>Bankovní úrok za 12/2012</t>
  </si>
  <si>
    <t>314</t>
  </si>
  <si>
    <t>315</t>
  </si>
  <si>
    <t>381</t>
  </si>
  <si>
    <t>388</t>
  </si>
  <si>
    <t>377</t>
  </si>
  <si>
    <t>321</t>
  </si>
  <si>
    <t>324</t>
  </si>
  <si>
    <t>331</t>
  </si>
  <si>
    <t>336</t>
  </si>
  <si>
    <t>341</t>
  </si>
  <si>
    <t>342</t>
  </si>
  <si>
    <t>343</t>
  </si>
  <si>
    <t>344</t>
  </si>
  <si>
    <t>383</t>
  </si>
  <si>
    <t>384</t>
  </si>
  <si>
    <t>389</t>
  </si>
  <si>
    <t>378</t>
  </si>
  <si>
    <t>472</t>
  </si>
  <si>
    <t>přij. zál. projektu EU-peníze školám</t>
  </si>
  <si>
    <t>dodavatelé</t>
  </si>
  <si>
    <t>zaměstnanci - mzdy 12/2012</t>
  </si>
  <si>
    <t>odvody z mezd - mzdy 12/2012</t>
  </si>
  <si>
    <t>daň z příjmu z mezd 12/2012</t>
  </si>
  <si>
    <t>doplatek DzPříjmu PO 2012</t>
  </si>
  <si>
    <t>DPH - odvod za 4.Q 2012</t>
  </si>
  <si>
    <t>poplatek MěÚ  za lůžka 12/2012</t>
  </si>
  <si>
    <t>výdaje 1-5/2013 kurz autoškola</t>
  </si>
  <si>
    <t>dohady spotřeb energií k 12/2012</t>
  </si>
  <si>
    <t>ostatní odvody z mezd 12/2012</t>
  </si>
  <si>
    <t>2007-2013</t>
  </si>
  <si>
    <t>Modernizace výuky odborných předmětů v oblasti ICT a elektrotechniky</t>
  </si>
  <si>
    <t xml:space="preserve">Stručný popis:   </t>
  </si>
  <si>
    <t xml:space="preserve">Zavedení moderních poznatků do výuky spolu se znalostí technických reálií cizích jazyků, vytvoření výukových modulů a pořízení potřebného technického vybavení. Termín realizace: 1.3.2012 - 31.7.2014, Klíčové aktivity: 1. Vyškolení pedagogů, 2. Tvorba výukových modulů, 3. Pilotní ověření výuky.  Technické vybavení:  16 ks PC,  30 ks výukových kitů, 3 ks měřících přístrojů.                                                                </t>
  </si>
  <si>
    <t>z toho   prostředky SR*</t>
  </si>
  <si>
    <t>neřešeno, hradí pravidelně, i když občas po splatnosti</t>
  </si>
  <si>
    <t xml:space="preserve">Číslo účtu a částka ve sloupci "Stav" musí souhlasit na rozvahu k 31.12.2012, položka D.IV. řádek 1-34 (krátkodobé závazky), položka D.III. řádek 1-9 (dlouhodobé závazky); celková částka se musí rovnat </t>
  </si>
  <si>
    <t>řádku D.IV. (krátk.),  D.III. (dlouh.).</t>
  </si>
  <si>
    <t>přijaté zál. na stravné, plav., inter.</t>
  </si>
  <si>
    <t>výnos PO - kurz Studium odb. před.</t>
  </si>
  <si>
    <t>ROS spol. s.r.o. , z r. 2000 za pronájem nebyt. prostor, na upom</t>
  </si>
  <si>
    <t xml:space="preserve">Euroelektroprogres, r . 2001,přihlášeno do konkursu, zrušen pro </t>
  </si>
  <si>
    <t>nepřebíral, promlčeno</t>
  </si>
  <si>
    <t>Houzar, z r. 2005  za služby při PPŽ, popíral vznik, upomínky</t>
  </si>
  <si>
    <t>ubytování, popíral výši, na další upomínky nereagoval,</t>
  </si>
  <si>
    <t>J. Zlatuška, ubyt. cizích v DM2 z r. 2007 , neoznámil ukončení</t>
  </si>
  <si>
    <t>státní zdravotní dozor - kontrola prostor a provozu DM 2</t>
  </si>
  <si>
    <t>dodržování vybraných ustanovení školského zák. , posouzení povinné dokumentace školy za šk.rok 2011/2012 a 2012/2013</t>
  </si>
  <si>
    <t xml:space="preserve">Odvětví:  školství </t>
  </si>
  <si>
    <t>Název organizace:   Střední škola informatiky, elektrotechniky a řemesel Rožnov p.R.</t>
  </si>
  <si>
    <t>IČ:  00843474</t>
  </si>
  <si>
    <t>oprava podlahy + elektro  učebna č. 203</t>
  </si>
  <si>
    <t xml:space="preserve">běžná údržba a oprava školy </t>
  </si>
  <si>
    <t>malování  hlavní budovy</t>
  </si>
  <si>
    <t>malování  budovy TV a PV</t>
  </si>
  <si>
    <t xml:space="preserve">běžná údržba Šj </t>
  </si>
  <si>
    <t>běžná údržba budov PV a TV a DM 1</t>
  </si>
  <si>
    <t>běžná údržba a malováníDM 2</t>
  </si>
  <si>
    <t>opravy zařízení  vč. uč. pomůcek stř. 01</t>
  </si>
  <si>
    <t>oprava kuchyňských zařízení  stř.  03</t>
  </si>
  <si>
    <t>opravy zařízení  vč. uč. pomůcek stř. 30</t>
  </si>
  <si>
    <t>oprava zařízení DM 2</t>
  </si>
  <si>
    <t>Oprava čtečky přístupového systému</t>
  </si>
  <si>
    <t>opravné účtování projektu OPVK  reg.č.  CZ.1.07/1.1.08/01.0035   UZ 666</t>
  </si>
  <si>
    <t>opravné účtování projektu OPVK  reg.č.  CZ.1.07/1.1.08/01.0035   UZ 33006</t>
  </si>
  <si>
    <t xml:space="preserve">oprava příčky a výměna dveří </t>
  </si>
  <si>
    <t>Vyhotovil:  Ing. Anna Zejdová</t>
  </si>
  <si>
    <t>Odvětví :  školství</t>
  </si>
  <si>
    <t>Paragraf:  3122</t>
  </si>
  <si>
    <t>Paragraf: 3123</t>
  </si>
  <si>
    <t>Paragraf: 3147 DM 1</t>
  </si>
  <si>
    <t>Paragraf:  3147 DM 2</t>
  </si>
  <si>
    <t>Paragraf: 3142</t>
  </si>
  <si>
    <t>Ing. Anna Zejdová</t>
  </si>
  <si>
    <t xml:space="preserve">Mgr. Miroslav Trefil </t>
  </si>
  <si>
    <r>
      <t>Odvětví:</t>
    </r>
    <r>
      <rPr>
        <sz val="11"/>
        <rFont val="Calibri"/>
        <family val="2"/>
      </rPr>
      <t xml:space="preserve">   školství</t>
    </r>
  </si>
  <si>
    <t>Opatření úspor energie Střední školy informatiky, elektrotechniky a řemesl Rožnov pod Radhoštěm    IZ  607/3/150/242/07/09 včetně dodatku č. 1, 2 , 3 a 4</t>
  </si>
  <si>
    <t>08/2010-04/2011</t>
  </si>
  <si>
    <r>
      <t xml:space="preserve">dotace zřizovatele - INV
</t>
    </r>
    <r>
      <rPr>
        <b/>
        <i/>
        <sz val="11"/>
        <rFont val="Calibri"/>
        <family val="2"/>
      </rPr>
      <t>VRATKA</t>
    </r>
    <r>
      <rPr>
        <i/>
        <sz val="11"/>
        <rFont val="Calibri"/>
        <family val="2"/>
      </rPr>
      <t xml:space="preserve"> dotace z min.let</t>
    </r>
    <r>
      <rPr>
        <sz val="11"/>
        <rFont val="Calibri"/>
        <family val="2"/>
      </rPr>
      <t xml:space="preserve"> ***/</t>
    </r>
  </si>
  <si>
    <r>
      <t xml:space="preserve">dotace ostatní (SR,SFDI,EU apod.) - </t>
    </r>
    <r>
      <rPr>
        <b/>
        <sz val="11"/>
        <rFont val="Calibri"/>
        <family val="2"/>
      </rPr>
      <t>INV</t>
    </r>
    <r>
      <rPr>
        <sz val="11"/>
        <rFont val="Calibri"/>
        <family val="2"/>
      </rPr>
      <t xml:space="preserve"> - </t>
    </r>
    <r>
      <rPr>
        <b/>
        <i/>
        <sz val="11"/>
        <rFont val="Calibri"/>
        <family val="2"/>
      </rPr>
      <t>VRATKA</t>
    </r>
    <r>
      <rPr>
        <i/>
        <sz val="11"/>
        <rFont val="Calibri"/>
        <family val="2"/>
      </rPr>
      <t xml:space="preserve"> dotace z min.let</t>
    </r>
    <r>
      <rPr>
        <sz val="11"/>
        <rFont val="Calibri"/>
        <family val="2"/>
      </rPr>
      <t xml:space="preserve"> ***/</t>
    </r>
  </si>
  <si>
    <r>
      <t xml:space="preserve">dotace ostatní (SR,SFDI,EU apod.) - </t>
    </r>
    <r>
      <rPr>
        <b/>
        <sz val="11"/>
        <rFont val="Calibri"/>
        <family val="2"/>
      </rPr>
      <t>NIV</t>
    </r>
    <r>
      <rPr>
        <sz val="11"/>
        <rFont val="Calibri"/>
        <family val="2"/>
      </rPr>
      <t xml:space="preserve"> - </t>
    </r>
    <r>
      <rPr>
        <b/>
        <i/>
        <sz val="11"/>
        <rFont val="Calibri"/>
        <family val="2"/>
      </rPr>
      <t>VRATKA</t>
    </r>
    <r>
      <rPr>
        <i/>
        <sz val="11"/>
        <rFont val="Calibri"/>
        <family val="2"/>
      </rPr>
      <t xml:space="preserve"> dotace z min.let</t>
    </r>
    <r>
      <rPr>
        <sz val="11"/>
        <rFont val="Calibri"/>
        <family val="2"/>
      </rPr>
      <t xml:space="preserve"> ***/</t>
    </r>
  </si>
  <si>
    <t xml:space="preserve">Projekt řeší stavební úpravy potřebné ke snížení energetické náročnosti,  to je  zateplení obvodové konstrukce,  výměna oken a skleněných výplní a  zateplení střešní konstrukce na objektech školy:
- hlavní budova školy,  ul. Školní 1610
- sportovní hala a spojovací koridor, ul. Školní 1610
- budova teoretické výuky,  ul. Svazarmovská 1508
- budova praktické výuky , ul. Školní 1698
- budova domova mládeže,  ul. 1. máje 1220
- budova domova mládeže,  ul. Zemědělská  1077
Na hlavní budově školy, Školní 1610  z jižní strany byla odstraněna  fasádní mozaika a jbyla nahrazena  zateplovacím systémem.  Realizace navazuje  na zasklení (zateplení) balkónů v roce 2006 (projekt – dotace INTERREG IIIA). Odstranění keramické fasádní  mozaiky je schváleno  architektem MěÚ  Rožnov pod Radhoštěm.  Na severní straně  bylo z důvodu většího efektu zateplení provedeno dozdění meziokenních vložek, tzn. že  nebyla vyměněna souvislá řada oken, ale   každé třetí okno bylo vyzděno.  Stavební práce   byly dokončeny  v plánovaném termínu.
</t>
  </si>
  <si>
    <t xml:space="preserve">Realizace projektu byla ukončena již v roce 2011. V hodnoceném roce  2012  bylo  ukončeno finanční vypořádání investiční akce z prostředků dotace EU a SR a vypořádání NFV poskytnuté ZK. </t>
  </si>
  <si>
    <t>Datum:           15.2.2013</t>
  </si>
  <si>
    <t>Vyhotovil:    Bc. Jana Majerovová</t>
  </si>
  <si>
    <t>Datum: 15.2.2013</t>
  </si>
  <si>
    <t xml:space="preserve">Název organizace:  </t>
  </si>
  <si>
    <t xml:space="preserve">         Mgr. Miroslav Trefil</t>
  </si>
  <si>
    <t xml:space="preserve">         ředitel školy</t>
  </si>
  <si>
    <t xml:space="preserve">TJ Rožnov p.R.  </t>
  </si>
  <si>
    <t>tělocvična</t>
  </si>
  <si>
    <t>sport.aktivity</t>
  </si>
  <si>
    <t>721 h</t>
  </si>
  <si>
    <t>ZŠ Pod Skalkou RpR</t>
  </si>
  <si>
    <t>119 h</t>
  </si>
  <si>
    <t>SVČ Rožnov p.R.</t>
  </si>
  <si>
    <t>46,5 h</t>
  </si>
  <si>
    <t>Komise futsalu Vsetín</t>
  </si>
  <si>
    <t>142,5 h</t>
  </si>
  <si>
    <t>Zeman + Filka</t>
  </si>
  <si>
    <t>55 h</t>
  </si>
  <si>
    <t>1. FBK Rožnov</t>
  </si>
  <si>
    <t>395 h</t>
  </si>
  <si>
    <t>TJ Rožnov p.R.</t>
  </si>
  <si>
    <t>sport klub</t>
  </si>
  <si>
    <t>nebyt.proSH</t>
  </si>
  <si>
    <t>Fotbalový club FC</t>
  </si>
  <si>
    <t>36 h</t>
  </si>
  <si>
    <t>Kouzelní medvídci</t>
  </si>
  <si>
    <t>40 h</t>
  </si>
  <si>
    <t>nájem hala  jednorázově</t>
  </si>
  <si>
    <t xml:space="preserve">100 h </t>
  </si>
  <si>
    <t>posilovna</t>
  </si>
  <si>
    <t>FK Arsenal s.r.o.</t>
  </si>
  <si>
    <t>20,5 h</t>
  </si>
  <si>
    <t xml:space="preserve">sporotvní kluby </t>
  </si>
  <si>
    <t>prázdniny</t>
  </si>
  <si>
    <t>ostatní jednorázový</t>
  </si>
  <si>
    <t xml:space="preserve">nájem </t>
  </si>
  <si>
    <t>učebny</t>
  </si>
  <si>
    <t>školení,  volby</t>
  </si>
  <si>
    <t xml:space="preserve">KÚZK Zlín, pověřený </t>
  </si>
  <si>
    <t>Vodafone Czech Republic</t>
  </si>
  <si>
    <t>prov. nákl.</t>
  </si>
  <si>
    <t>místnost 336</t>
  </si>
  <si>
    <t>umístění</t>
  </si>
  <si>
    <t>správce SŠIEŘ RpR</t>
  </si>
  <si>
    <t>část střechy</t>
  </si>
  <si>
    <t>ant. systém</t>
  </si>
  <si>
    <t>Mgr. Miroslav Trefil, ředitel školy</t>
  </si>
  <si>
    <t>Bc. Jana Majerovová, Ing. Zejdová</t>
  </si>
  <si>
    <t>Zavedení výuky programování hradlových polí FPGA a VHDL</t>
  </si>
  <si>
    <t>Stručný popis:</t>
  </si>
  <si>
    <t>Zavedení výuky hradlových polí FPGA a programování VHDL do standardu výuky, což předpokládá i připravovaný ŠVP.</t>
  </si>
  <si>
    <t>Klíčové aktivity: (etapy projektu)
     1.  vybudování nové učebny pro výuky programování VHDL           Termín: 25.3.2009
       - vybavení  30 míst  ,  15-ti počítači + 1 učitelský, dataprojektorr
     2. vyškolení pedagogů v kompetencích FPGA a VHD                                                                                                                               3. příprava čtyř učebních textů                                                                                                                                                                            4. Pilotní ověření výuky šk. r. 2009/2010   2. a 3. ročník vždy jen v jedné třídě                                                                                                   5. výuka ve šk. roce 2010/2011  všechny třídy 2. a 3. ročníku a jedna třída 4. ročníku                                                                                                                  Termín realizace :  11/2008  - 10/2011                                                                                                                                                                                                Realizace projektu  byla ukončena  k datu 31.10.2011.  Finanční vypořádání  bude ukončeno k 30.6.2012</t>
  </si>
  <si>
    <t>Opatření úspor energie Střední školy informatiky, elektrotechniky a řemesl Rožnov pod Radhoštěm    IZ  607/3/150/242/07/09 včetně dodatku č. 1, 2  a 3</t>
  </si>
  <si>
    <t>Opatření úspor energie Střední školy informatiky, elektrotechniky a řemesel Rožnov pod Radhoštěm</t>
  </si>
  <si>
    <t xml:space="preserve">Projekt řeší stavební úpravy potřebné ke snížení energetické náročnosti,  to je  zateplení obvodové konstrukce,  výměna oken a skleněných výplní a  zateplení střešní konstrukce na objektech školy:
- hlavní budova školy,  ul. Školní 1610
- sportovní hala a spojovací koridor, ul. Školní 1610
- budova teoretické výuky,  ul. Svazarmovská 1508
- budova praktické výuky , ul. Školní 1698
- budova domova mládeže,  ul. 1. máje 1220
- budova domova mládeže,  ul. Zemědělská  1077
Na hlavní budově školy, Školní 1610  z jižní strany byla odstraněna  fasádní mozaika a jbyla nahrazena  zateplovacím systémem.  Realizace navazuje  na zasklení (zateplení) balkónů v roce 2006 (projekt – dotace INTERREG IIIA). Odstranění keramické fasádní  mozaiky je schváleno  architektem MěÚ  Rožnov pod Radhoštěm.  Na severní straně  bylo z důvodu většího efektu zateplení provedeno dozdění meziokenních vložek, tzn. že  nebyla vyměněna souvislá řada oken, ale   každé třetí okno bylo vyzděno.  Stavební práce   byly dokončeny  v plánovaném termínu.
   Realizace projektu ukončena k 30.4.2011, finanční vyúčtování projektu k 31.12.2012. </t>
  </si>
  <si>
    <t>Modernizace výuky s podporou ICT</t>
  </si>
  <si>
    <t>Tvorba výukových materiálů a jejich ověření ve výuce</t>
  </si>
  <si>
    <t>sloupec 2-vyplňuje se, pokud příjemce provedl vratku dotace, příp. části již v průběhu roku, za který se provádí fin. vypořádání, zpět na účet KÚ</t>
  </si>
  <si>
    <t>Kontrolovala:         Bc. Jana Majerovová</t>
  </si>
  <si>
    <t>Kontrol.        Bc.Jana Majerovová</t>
  </si>
  <si>
    <t>Kontrol:       Bc.Jana Majerovová</t>
  </si>
  <si>
    <t>Razítko a podp: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</si>
</sst>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[Red]#,##0.00"/>
    <numFmt numFmtId="165" formatCode="#,##0.00_ ;[Red]\-#,##0.00\ "/>
    <numFmt numFmtId="166" formatCode="#,##0_ ;[Red]\-#,##0\ 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mmmm\ yy"/>
    <numFmt numFmtId="171" formatCode="#,##0.0_ ;[Red]\-#,##0.0\ "/>
    <numFmt numFmtId="172" formatCode="#,##0.000"/>
    <numFmt numFmtId="173" formatCode="#,##0.0"/>
    <numFmt numFmtId="174" formatCode="0.0"/>
    <numFmt numFmtId="175" formatCode="[$-405]d\.\ mmmm\ yyyy"/>
    <numFmt numFmtId="176" formatCode="#,##0.00\ _K_č"/>
  </numFmts>
  <fonts count="104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Arial CE"/>
      <family val="0"/>
    </font>
    <font>
      <b/>
      <sz val="8"/>
      <name val="Arial CE"/>
      <family val="0"/>
    </font>
    <font>
      <i/>
      <sz val="8"/>
      <name val="Arial CE"/>
      <family val="2"/>
    </font>
    <font>
      <i/>
      <sz val="10"/>
      <name val="Arial CE"/>
      <family val="2"/>
    </font>
    <font>
      <b/>
      <sz val="9"/>
      <name val="Arial"/>
      <family val="2"/>
    </font>
    <font>
      <b/>
      <sz val="9"/>
      <name val="Arial CE"/>
      <family val="0"/>
    </font>
    <font>
      <sz val="9"/>
      <name val="Arial"/>
      <family val="2"/>
    </font>
    <font>
      <b/>
      <sz val="10"/>
      <name val="Arial"/>
      <family val="0"/>
    </font>
    <font>
      <i/>
      <sz val="9"/>
      <name val="Arial"/>
      <family val="0"/>
    </font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b/>
      <u val="single"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u val="single"/>
      <sz val="12"/>
      <color indexed="8"/>
      <name val="Calibri"/>
      <family val="2"/>
    </font>
    <font>
      <b/>
      <u val="single"/>
      <sz val="12"/>
      <color indexed="10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2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6"/>
      <name val="Arial"/>
      <family val="2"/>
    </font>
    <font>
      <b/>
      <sz val="10"/>
      <name val="Arial CE"/>
      <family val="0"/>
    </font>
    <font>
      <b/>
      <sz val="12"/>
      <name val="Arial CE"/>
      <family val="0"/>
    </font>
    <font>
      <b/>
      <sz val="14"/>
      <name val="Arial CE"/>
      <family val="0"/>
    </font>
    <font>
      <i/>
      <sz val="6"/>
      <name val="Arial"/>
      <family val="2"/>
    </font>
    <font>
      <sz val="14"/>
      <name val="Arial"/>
      <family val="2"/>
    </font>
    <font>
      <sz val="10"/>
      <color indexed="9"/>
      <name val="Arial"/>
      <family val="2"/>
    </font>
    <font>
      <sz val="12"/>
      <name val="Arial CE"/>
      <family val="2"/>
    </font>
    <font>
      <sz val="12"/>
      <color indexed="10"/>
      <name val="Calibri"/>
      <family val="2"/>
    </font>
    <font>
      <b/>
      <sz val="18"/>
      <name val="Calibri"/>
      <family val="2"/>
    </font>
    <font>
      <u val="single"/>
      <sz val="12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sz val="8"/>
      <name val="Arial CE"/>
      <family val="2"/>
    </font>
    <font>
      <sz val="10"/>
      <color indexed="12"/>
      <name val="Arial CE"/>
      <family val="2"/>
    </font>
    <font>
      <b/>
      <sz val="10"/>
      <color indexed="10"/>
      <name val="Arial CE"/>
      <family val="2"/>
    </font>
    <font>
      <strike/>
      <sz val="10"/>
      <color indexed="10"/>
      <name val="Arial CE"/>
      <family val="2"/>
    </font>
    <font>
      <sz val="11"/>
      <name val="Arial CE"/>
      <family val="2"/>
    </font>
    <font>
      <b/>
      <sz val="11"/>
      <name val="Arial CE"/>
      <family val="0"/>
    </font>
    <font>
      <sz val="11"/>
      <name val="Arial"/>
      <family val="2"/>
    </font>
    <font>
      <sz val="11"/>
      <color indexed="10"/>
      <name val="Arial CE"/>
      <family val="2"/>
    </font>
    <font>
      <sz val="12"/>
      <name val="Arial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48"/>
      <name val="Calibri"/>
      <family val="2"/>
    </font>
    <font>
      <vertAlign val="superscript"/>
      <sz val="11"/>
      <name val="Calibri"/>
      <family val="2"/>
    </font>
    <font>
      <b/>
      <sz val="11"/>
      <color indexed="60"/>
      <name val="Calibri"/>
      <family val="2"/>
    </font>
    <font>
      <i/>
      <u val="single"/>
      <sz val="11"/>
      <name val="Calibri"/>
      <family val="2"/>
    </font>
    <font>
      <u val="single"/>
      <sz val="11"/>
      <name val="Calibri"/>
      <family val="2"/>
    </font>
    <font>
      <sz val="11"/>
      <color indexed="60"/>
      <name val="Calibri"/>
      <family val="2"/>
    </font>
    <font>
      <i/>
      <sz val="11"/>
      <color indexed="8"/>
      <name val="Calibri"/>
      <family val="2"/>
    </font>
    <font>
      <sz val="8"/>
      <color indexed="8"/>
      <name val="Calibri"/>
      <family val="2"/>
    </font>
    <font>
      <sz val="6"/>
      <color indexed="8"/>
      <name val="Calibri"/>
      <family val="2"/>
    </font>
    <font>
      <i/>
      <sz val="6"/>
      <color indexed="8"/>
      <name val="Calibri"/>
      <family val="2"/>
    </font>
    <font>
      <sz val="10"/>
      <name val="Calibri"/>
      <family val="2"/>
    </font>
    <font>
      <i/>
      <sz val="10"/>
      <name val="Calibri"/>
      <family val="2"/>
    </font>
    <font>
      <i/>
      <sz val="12"/>
      <name val="Calibri"/>
      <family val="2"/>
    </font>
    <font>
      <b/>
      <i/>
      <sz val="12"/>
      <name val="Calibri"/>
      <family val="2"/>
    </font>
    <font>
      <u val="single"/>
      <sz val="14"/>
      <color indexed="12"/>
      <name val="Calibri"/>
      <family val="2"/>
    </font>
    <font>
      <sz val="11"/>
      <color indexed="9"/>
      <name val="Calibri"/>
      <family val="2"/>
    </font>
    <font>
      <u val="single"/>
      <sz val="8.8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8.8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C000"/>
        <bgColor indexed="64"/>
      </patternFill>
    </fill>
  </fills>
  <borders count="25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 style="thin"/>
      <top style="thick"/>
      <bottom>
        <color indexed="63"/>
      </bottom>
    </border>
    <border>
      <left>
        <color indexed="63"/>
      </left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 style="thick"/>
      <top style="thick"/>
      <bottom style="medium"/>
    </border>
    <border>
      <left style="thick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 style="thin"/>
      <top style="hair"/>
      <bottom style="medium"/>
    </border>
    <border>
      <left style="thin"/>
      <right style="thin"/>
      <top style="hair"/>
      <bottom style="medium"/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ck"/>
      <top style="thin"/>
      <bottom>
        <color indexed="63"/>
      </bottom>
    </border>
    <border>
      <left style="thick"/>
      <right style="thin"/>
      <top>
        <color indexed="63"/>
      </top>
      <bottom style="hair">
        <color indexed="23"/>
      </bottom>
    </border>
    <border>
      <left style="thin"/>
      <right style="thin"/>
      <top>
        <color indexed="63"/>
      </top>
      <bottom style="hair">
        <color indexed="23"/>
      </bottom>
    </border>
    <border>
      <left style="thick"/>
      <right style="thin"/>
      <top style="hair">
        <color indexed="23"/>
      </top>
      <bottom style="medium"/>
    </border>
    <border>
      <left style="thin"/>
      <right style="thin"/>
      <top style="hair">
        <color indexed="23"/>
      </top>
      <bottom style="medium"/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n"/>
      <right style="thick"/>
      <top style="medium"/>
      <bottom style="thin"/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ck"/>
      <top>
        <color indexed="63"/>
      </top>
      <bottom style="hair"/>
    </border>
    <border>
      <left style="thick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ck"/>
      <top>
        <color indexed="63"/>
      </top>
      <bottom style="medium"/>
    </border>
    <border>
      <left style="thick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ck"/>
      <top style="hair"/>
      <bottom style="medium"/>
    </border>
    <border>
      <left style="thin"/>
      <right style="thick"/>
      <top>
        <color indexed="63"/>
      </top>
      <bottom style="hair">
        <color indexed="23"/>
      </bottom>
    </border>
    <border>
      <left style="thin"/>
      <right style="thick"/>
      <top style="hair">
        <color indexed="23"/>
      </top>
      <bottom style="medium"/>
    </border>
    <border>
      <left style="thin"/>
      <right style="thick"/>
      <top style="double"/>
      <bottom style="thin"/>
    </border>
    <border>
      <left style="thin"/>
      <right style="thick"/>
      <top style="medium"/>
      <bottom style="double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ck"/>
      <right style="thin"/>
      <top style="thick"/>
      <bottom style="medium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 style="thick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ck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 style="thin"/>
      <top style="medium"/>
      <bottom style="thick"/>
    </border>
    <border>
      <left style="thin"/>
      <right style="thin"/>
      <top style="medium"/>
      <bottom style="thick"/>
    </border>
    <border>
      <left>
        <color indexed="63"/>
      </left>
      <right style="thin"/>
      <top style="medium"/>
      <bottom style="thick"/>
    </border>
    <border>
      <left>
        <color indexed="63"/>
      </left>
      <right style="thick"/>
      <top style="thin"/>
      <bottom style="medium"/>
    </border>
    <border>
      <left>
        <color indexed="63"/>
      </left>
      <right style="thick"/>
      <top style="medium"/>
      <bottom style="thick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double"/>
      <bottom style="medium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double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double"/>
      <bottom style="medium"/>
    </border>
    <border>
      <left style="thin"/>
      <right style="thin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 style="medium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dashed"/>
    </border>
    <border>
      <left style="thin"/>
      <right style="thin"/>
      <top style="thin"/>
      <bottom style="dashed"/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 style="double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dashed"/>
      <bottom>
        <color indexed="63"/>
      </bottom>
    </border>
    <border>
      <left style="medium"/>
      <right style="thin"/>
      <top style="double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/>
      <right style="medium"/>
      <top style="medium"/>
      <bottom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/>
      <top/>
      <bottom style="thin"/>
    </border>
    <border>
      <left/>
      <right style="medium"/>
      <top style="thin"/>
      <bottom/>
    </border>
    <border>
      <left style="thin"/>
      <right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medium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/>
    </border>
    <border>
      <left style="medium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medium"/>
      <right>
        <color indexed="63"/>
      </right>
      <top style="medium"/>
      <bottom style="hair"/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 style="medium"/>
      <right style="thin"/>
      <top style="medium"/>
      <bottom style="thin"/>
    </border>
    <border>
      <left/>
      <right style="hair"/>
      <top style="thin"/>
      <bottom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/>
      <right style="hair"/>
      <top style="thin"/>
      <bottom style="medium"/>
    </border>
    <border>
      <left style="thin"/>
      <right style="hair"/>
      <top style="thin"/>
      <bottom style="medium"/>
    </border>
    <border>
      <left style="hair"/>
      <right style="thin"/>
      <top style="thin"/>
      <bottom style="medium"/>
    </border>
    <border>
      <left/>
      <right style="hair"/>
      <top/>
      <bottom style="thin"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/>
      <right style="hair"/>
      <top style="thin"/>
      <bottom style="thin"/>
    </border>
    <border>
      <left style="thin"/>
      <right style="hair"/>
      <top style="thin"/>
      <bottom/>
    </border>
    <border>
      <left style="hair"/>
      <right style="thin"/>
      <top style="thin"/>
      <bottom/>
    </border>
    <border>
      <left style="thick"/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n"/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ck"/>
      <top style="medium"/>
      <bottom style="thin"/>
    </border>
    <border>
      <left style="thin"/>
      <right>
        <color indexed="63"/>
      </right>
      <top style="thin"/>
      <bottom style="thick"/>
    </border>
    <border>
      <left style="thin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ck"/>
      <top style="medium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medium"/>
      <top style="medium"/>
      <bottom style="hair"/>
    </border>
    <border>
      <left style="thin"/>
      <right style="hair"/>
      <top style="medium"/>
      <bottom/>
    </border>
    <border>
      <left style="hair"/>
      <right style="thin"/>
      <top style="medium"/>
      <bottom/>
    </border>
    <border>
      <left style="hair"/>
      <right style="hair"/>
      <top>
        <color indexed="63"/>
      </top>
      <bottom style="medium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medium"/>
      <top style="double"/>
      <bottom style="double"/>
    </border>
    <border>
      <left style="thin"/>
      <right>
        <color indexed="63"/>
      </right>
      <top style="double"/>
      <bottom style="dashed"/>
    </border>
    <border>
      <left>
        <color indexed="63"/>
      </left>
      <right>
        <color indexed="63"/>
      </right>
      <top style="double"/>
      <bottom style="dashed"/>
    </border>
    <border>
      <left>
        <color indexed="63"/>
      </left>
      <right style="medium"/>
      <top style="double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medium"/>
      <top style="thin"/>
      <bottom style="dashed"/>
    </border>
    <border>
      <left>
        <color indexed="63"/>
      </left>
      <right style="thin"/>
      <top style="hair"/>
      <bottom style="medium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6" fillId="2" borderId="0" applyNumberFormat="0" applyBorder="0" applyAlignment="0" applyProtection="0"/>
    <xf numFmtId="0" fontId="86" fillId="3" borderId="0" applyNumberFormat="0" applyBorder="0" applyAlignment="0" applyProtection="0"/>
    <xf numFmtId="0" fontId="86" fillId="4" borderId="0" applyNumberFormat="0" applyBorder="0" applyAlignment="0" applyProtection="0"/>
    <xf numFmtId="0" fontId="86" fillId="5" borderId="0" applyNumberFormat="0" applyBorder="0" applyAlignment="0" applyProtection="0"/>
    <xf numFmtId="0" fontId="86" fillId="6" borderId="0" applyNumberFormat="0" applyBorder="0" applyAlignment="0" applyProtection="0"/>
    <xf numFmtId="0" fontId="86" fillId="7" borderId="0" applyNumberFormat="0" applyBorder="0" applyAlignment="0" applyProtection="0"/>
    <xf numFmtId="0" fontId="86" fillId="8" borderId="0" applyNumberFormat="0" applyBorder="0" applyAlignment="0" applyProtection="0"/>
    <xf numFmtId="0" fontId="86" fillId="9" borderId="0" applyNumberFormat="0" applyBorder="0" applyAlignment="0" applyProtection="0"/>
    <xf numFmtId="0" fontId="86" fillId="10" borderId="0" applyNumberFormat="0" applyBorder="0" applyAlignment="0" applyProtection="0"/>
    <xf numFmtId="0" fontId="86" fillId="11" borderId="0" applyNumberFormat="0" applyBorder="0" applyAlignment="0" applyProtection="0"/>
    <xf numFmtId="0" fontId="86" fillId="12" borderId="0" applyNumberFormat="0" applyBorder="0" applyAlignment="0" applyProtection="0"/>
    <xf numFmtId="0" fontId="86" fillId="13" borderId="0" applyNumberFormat="0" applyBorder="0" applyAlignment="0" applyProtection="0"/>
    <xf numFmtId="0" fontId="87" fillId="14" borderId="0" applyNumberFormat="0" applyBorder="0" applyAlignment="0" applyProtection="0"/>
    <xf numFmtId="0" fontId="87" fillId="15" borderId="0" applyNumberFormat="0" applyBorder="0" applyAlignment="0" applyProtection="0"/>
    <xf numFmtId="0" fontId="87" fillId="16" borderId="0" applyNumberFormat="0" applyBorder="0" applyAlignment="0" applyProtection="0"/>
    <xf numFmtId="0" fontId="87" fillId="17" borderId="0" applyNumberFormat="0" applyBorder="0" applyAlignment="0" applyProtection="0"/>
    <xf numFmtId="0" fontId="87" fillId="18" borderId="0" applyNumberFormat="0" applyBorder="0" applyAlignment="0" applyProtection="0"/>
    <xf numFmtId="0" fontId="87" fillId="19" borderId="0" applyNumberFormat="0" applyBorder="0" applyAlignment="0" applyProtection="0"/>
    <xf numFmtId="0" fontId="8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90" fillId="20" borderId="0" applyNumberFormat="0" applyBorder="0" applyAlignment="0" applyProtection="0"/>
    <xf numFmtId="0" fontId="9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2" fillId="0" borderId="3" applyNumberFormat="0" applyFill="0" applyAlignment="0" applyProtection="0"/>
    <xf numFmtId="0" fontId="93" fillId="0" borderId="4" applyNumberFormat="0" applyFill="0" applyAlignment="0" applyProtection="0"/>
    <xf numFmtId="0" fontId="94" fillId="0" borderId="5" applyNumberFormat="0" applyFill="0" applyAlignment="0" applyProtection="0"/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8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97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98" fillId="24" borderId="0" applyNumberFormat="0" applyBorder="0" applyAlignment="0" applyProtection="0"/>
    <xf numFmtId="0" fontId="99" fillId="0" borderId="0" applyNumberFormat="0" applyFill="0" applyBorder="0" applyAlignment="0" applyProtection="0"/>
    <xf numFmtId="0" fontId="100" fillId="25" borderId="8" applyNumberFormat="0" applyAlignment="0" applyProtection="0"/>
    <xf numFmtId="0" fontId="101" fillId="26" borderId="8" applyNumberFormat="0" applyAlignment="0" applyProtection="0"/>
    <xf numFmtId="0" fontId="102" fillId="26" borderId="9" applyNumberFormat="0" applyAlignment="0" applyProtection="0"/>
    <xf numFmtId="0" fontId="103" fillId="0" borderId="0" applyNumberFormat="0" applyFill="0" applyBorder="0" applyAlignment="0" applyProtection="0"/>
    <xf numFmtId="0" fontId="87" fillId="27" borderId="0" applyNumberFormat="0" applyBorder="0" applyAlignment="0" applyProtection="0"/>
    <xf numFmtId="0" fontId="87" fillId="28" borderId="0" applyNumberFormat="0" applyBorder="0" applyAlignment="0" applyProtection="0"/>
    <xf numFmtId="0" fontId="87" fillId="29" borderId="0" applyNumberFormat="0" applyBorder="0" applyAlignment="0" applyProtection="0"/>
    <xf numFmtId="0" fontId="87" fillId="30" borderId="0" applyNumberFormat="0" applyBorder="0" applyAlignment="0" applyProtection="0"/>
    <xf numFmtId="0" fontId="87" fillId="31" borderId="0" applyNumberFormat="0" applyBorder="0" applyAlignment="0" applyProtection="0"/>
    <xf numFmtId="0" fontId="87" fillId="32" borderId="0" applyNumberFormat="0" applyBorder="0" applyAlignment="0" applyProtection="0"/>
  </cellStyleXfs>
  <cellXfs count="1625">
    <xf numFmtId="0" fontId="0" fillId="0" borderId="0" xfId="0" applyAlignment="1">
      <alignment/>
    </xf>
    <xf numFmtId="0" fontId="7" fillId="0" borderId="0" xfId="53" applyFont="1" applyAlignment="1">
      <alignment vertical="center"/>
      <protection/>
    </xf>
    <xf numFmtId="0" fontId="8" fillId="0" borderId="0" xfId="53" applyFont="1" applyAlignment="1">
      <alignment vertical="center"/>
      <protection/>
    </xf>
    <xf numFmtId="0" fontId="1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9" fillId="0" borderId="0" xfId="53" applyFont="1" applyAlignment="1">
      <alignment vertical="center"/>
      <protection/>
    </xf>
    <xf numFmtId="4" fontId="12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10" fillId="33" borderId="10" xfId="0" applyFont="1" applyFill="1" applyBorder="1" applyAlignment="1">
      <alignment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13" fillId="0" borderId="14" xfId="0" applyFont="1" applyBorder="1" applyAlignment="1">
      <alignment horizontal="left" vertical="center" wrapText="1"/>
    </xf>
    <xf numFmtId="3" fontId="13" fillId="0" borderId="15" xfId="0" applyNumberFormat="1" applyFont="1" applyBorder="1" applyAlignment="1">
      <alignment horizontal="right" vertical="center" wrapText="1"/>
    </xf>
    <xf numFmtId="4" fontId="13" fillId="0" borderId="15" xfId="0" applyNumberFormat="1" applyFont="1" applyBorder="1" applyAlignment="1">
      <alignment horizontal="right" vertical="center" wrapText="1"/>
    </xf>
    <xf numFmtId="0" fontId="10" fillId="0" borderId="0" xfId="0" applyFont="1" applyAlignment="1">
      <alignment vertical="center"/>
    </xf>
    <xf numFmtId="0" fontId="10" fillId="0" borderId="16" xfId="0" applyFont="1" applyFill="1" applyBorder="1" applyAlignment="1">
      <alignment horizontal="left" vertical="center" wrapText="1"/>
    </xf>
    <xf numFmtId="3" fontId="10" fillId="0" borderId="17" xfId="0" applyNumberFormat="1" applyFont="1" applyFill="1" applyBorder="1" applyAlignment="1">
      <alignment horizontal="right" vertical="center" wrapText="1"/>
    </xf>
    <xf numFmtId="0" fontId="14" fillId="0" borderId="18" xfId="0" applyFont="1" applyBorder="1" applyAlignment="1">
      <alignment vertical="center" wrapText="1"/>
    </xf>
    <xf numFmtId="3" fontId="12" fillId="0" borderId="19" xfId="0" applyNumberFormat="1" applyFont="1" applyBorder="1" applyAlignment="1">
      <alignment vertical="center" wrapText="1"/>
    </xf>
    <xf numFmtId="3" fontId="12" fillId="0" borderId="19" xfId="0" applyNumberFormat="1" applyFont="1" applyBorder="1" applyAlignment="1">
      <alignment vertical="center" wrapText="1"/>
    </xf>
    <xf numFmtId="0" fontId="12" fillId="0" borderId="16" xfId="0" applyFont="1" applyBorder="1" applyAlignment="1">
      <alignment vertical="center" wrapText="1"/>
    </xf>
    <xf numFmtId="3" fontId="12" fillId="0" borderId="17" xfId="0" applyNumberFormat="1" applyFont="1" applyBorder="1" applyAlignment="1">
      <alignment vertical="center" wrapText="1"/>
    </xf>
    <xf numFmtId="3" fontId="12" fillId="0" borderId="17" xfId="0" applyNumberFormat="1" applyFont="1" applyBorder="1" applyAlignment="1">
      <alignment vertical="center" wrapText="1"/>
    </xf>
    <xf numFmtId="0" fontId="12" fillId="0" borderId="20" xfId="0" applyFont="1" applyBorder="1" applyAlignment="1">
      <alignment vertical="center" wrapText="1"/>
    </xf>
    <xf numFmtId="3" fontId="12" fillId="0" borderId="21" xfId="0" applyNumberFormat="1" applyFont="1" applyBorder="1" applyAlignment="1">
      <alignment horizontal="right" vertical="center" wrapText="1"/>
    </xf>
    <xf numFmtId="3" fontId="12" fillId="0" borderId="21" xfId="0" applyNumberFormat="1" applyFont="1" applyBorder="1" applyAlignment="1">
      <alignment horizontal="right" vertical="center" wrapText="1"/>
    </xf>
    <xf numFmtId="0" fontId="10" fillId="0" borderId="22" xfId="0" applyFont="1" applyBorder="1" applyAlignment="1">
      <alignment horizontal="left" vertical="center" wrapText="1"/>
    </xf>
    <xf numFmtId="3" fontId="10" fillId="0" borderId="23" xfId="0" applyNumberFormat="1" applyFont="1" applyBorder="1" applyAlignment="1">
      <alignment horizontal="right" vertical="center" wrapText="1"/>
    </xf>
    <xf numFmtId="4" fontId="10" fillId="0" borderId="23" xfId="0" applyNumberFormat="1" applyFont="1" applyBorder="1" applyAlignment="1">
      <alignment horizontal="right" vertical="center" wrapText="1"/>
    </xf>
    <xf numFmtId="0" fontId="14" fillId="0" borderId="18" xfId="0" applyFont="1" applyBorder="1" applyAlignment="1">
      <alignment horizontal="left" vertical="center" wrapText="1"/>
    </xf>
    <xf numFmtId="3" fontId="12" fillId="0" borderId="19" xfId="0" applyNumberFormat="1" applyFont="1" applyBorder="1" applyAlignment="1">
      <alignment horizontal="right" vertical="center" wrapText="1"/>
    </xf>
    <xf numFmtId="3" fontId="12" fillId="0" borderId="19" xfId="0" applyNumberFormat="1" applyFont="1" applyBorder="1" applyAlignment="1">
      <alignment horizontal="right" vertical="center" wrapText="1"/>
    </xf>
    <xf numFmtId="3" fontId="12" fillId="0" borderId="24" xfId="0" applyNumberFormat="1" applyFont="1" applyBorder="1" applyAlignment="1">
      <alignment horizontal="right" vertical="center"/>
    </xf>
    <xf numFmtId="0" fontId="12" fillId="0" borderId="25" xfId="0" applyFont="1" applyBorder="1" applyAlignment="1">
      <alignment horizontal="left" vertical="center" wrapText="1"/>
    </xf>
    <xf numFmtId="3" fontId="12" fillId="0" borderId="26" xfId="0" applyNumberFormat="1" applyFont="1" applyBorder="1" applyAlignment="1">
      <alignment horizontal="right" vertical="center" wrapText="1"/>
    </xf>
    <xf numFmtId="4" fontId="12" fillId="0" borderId="26" xfId="0" applyNumberFormat="1" applyFont="1" applyBorder="1" applyAlignment="1">
      <alignment horizontal="right" vertical="center" wrapText="1"/>
    </xf>
    <xf numFmtId="4" fontId="12" fillId="0" borderId="26" xfId="0" applyNumberFormat="1" applyFont="1" applyBorder="1" applyAlignment="1">
      <alignment horizontal="right" vertical="center" wrapText="1"/>
    </xf>
    <xf numFmtId="0" fontId="12" fillId="0" borderId="27" xfId="0" applyFont="1" applyBorder="1" applyAlignment="1">
      <alignment horizontal="left" vertical="center" wrapText="1"/>
    </xf>
    <xf numFmtId="3" fontId="12" fillId="0" borderId="28" xfId="0" applyNumberFormat="1" applyFont="1" applyBorder="1" applyAlignment="1">
      <alignment horizontal="right" vertical="center" wrapText="1"/>
    </xf>
    <xf numFmtId="0" fontId="10" fillId="0" borderId="29" xfId="0" applyFont="1" applyBorder="1" applyAlignment="1">
      <alignment horizontal="left" vertical="center" wrapText="1"/>
    </xf>
    <xf numFmtId="3" fontId="10" fillId="0" borderId="30" xfId="0" applyNumberFormat="1" applyFont="1" applyBorder="1" applyAlignment="1">
      <alignment horizontal="right" vertical="center" wrapText="1"/>
    </xf>
    <xf numFmtId="3" fontId="10" fillId="0" borderId="30" xfId="0" applyNumberFormat="1" applyFont="1" applyBorder="1" applyAlignment="1">
      <alignment horizontal="right" vertical="center" wrapText="1"/>
    </xf>
    <xf numFmtId="3" fontId="10" fillId="0" borderId="31" xfId="0" applyNumberFormat="1" applyFont="1" applyBorder="1" applyAlignment="1">
      <alignment horizontal="right" vertical="center"/>
    </xf>
    <xf numFmtId="4" fontId="10" fillId="0" borderId="30" xfId="0" applyNumberFormat="1" applyFont="1" applyBorder="1" applyAlignment="1">
      <alignment horizontal="center" vertical="center" wrapText="1"/>
    </xf>
    <xf numFmtId="3" fontId="10" fillId="0" borderId="31" xfId="0" applyNumberFormat="1" applyFont="1" applyBorder="1" applyAlignment="1">
      <alignment horizontal="right" vertical="center"/>
    </xf>
    <xf numFmtId="4" fontId="10" fillId="0" borderId="30" xfId="0" applyNumberFormat="1" applyFont="1" applyBorder="1" applyAlignment="1">
      <alignment horizontal="right" vertical="center" wrapText="1"/>
    </xf>
    <xf numFmtId="4" fontId="10" fillId="0" borderId="30" xfId="0" applyNumberFormat="1" applyFont="1" applyBorder="1" applyAlignment="1">
      <alignment horizontal="right" vertical="center" wrapText="1"/>
    </xf>
    <xf numFmtId="4" fontId="10" fillId="0" borderId="31" xfId="0" applyNumberFormat="1" applyFont="1" applyBorder="1" applyAlignment="1">
      <alignment horizontal="right" vertical="center"/>
    </xf>
    <xf numFmtId="0" fontId="10" fillId="0" borderId="22" xfId="0" applyFont="1" applyBorder="1" applyAlignment="1">
      <alignment vertical="center" wrapText="1"/>
    </xf>
    <xf numFmtId="3" fontId="10" fillId="0" borderId="23" xfId="0" applyNumberFormat="1" applyFont="1" applyBorder="1" applyAlignment="1">
      <alignment vertical="center" wrapText="1"/>
    </xf>
    <xf numFmtId="3" fontId="10" fillId="0" borderId="23" xfId="0" applyNumberFormat="1" applyFont="1" applyBorder="1" applyAlignment="1">
      <alignment horizontal="center" vertical="center" wrapText="1"/>
    </xf>
    <xf numFmtId="3" fontId="10" fillId="0" borderId="32" xfId="0" applyNumberFormat="1" applyFont="1" applyBorder="1" applyAlignment="1">
      <alignment vertical="center"/>
    </xf>
    <xf numFmtId="0" fontId="14" fillId="0" borderId="16" xfId="0" applyFont="1" applyBorder="1" applyAlignment="1">
      <alignment horizontal="left" vertical="center" wrapText="1"/>
    </xf>
    <xf numFmtId="3" fontId="12" fillId="0" borderId="17" xfId="0" applyNumberFormat="1" applyFont="1" applyBorder="1" applyAlignment="1">
      <alignment horizontal="right" vertical="center" wrapText="1"/>
    </xf>
    <xf numFmtId="3" fontId="12" fillId="0" borderId="17" xfId="0" applyNumberFormat="1" applyFont="1" applyBorder="1" applyAlignment="1">
      <alignment horizontal="center" vertical="center" wrapText="1"/>
    </xf>
    <xf numFmtId="3" fontId="12" fillId="0" borderId="33" xfId="0" applyNumberFormat="1" applyFont="1" applyBorder="1" applyAlignment="1">
      <alignment horizontal="right" vertical="center"/>
    </xf>
    <xf numFmtId="0" fontId="12" fillId="0" borderId="16" xfId="0" applyFont="1" applyBorder="1" applyAlignment="1">
      <alignment horizontal="left" vertical="center" wrapText="1"/>
    </xf>
    <xf numFmtId="3" fontId="10" fillId="0" borderId="32" xfId="0" applyNumberFormat="1" applyFont="1" applyBorder="1" applyAlignment="1">
      <alignment horizontal="right" vertical="center"/>
    </xf>
    <xf numFmtId="0" fontId="12" fillId="0" borderId="34" xfId="0" applyFont="1" applyBorder="1" applyAlignment="1">
      <alignment horizontal="left" vertical="center" wrapText="1"/>
    </xf>
    <xf numFmtId="3" fontId="12" fillId="0" borderId="35" xfId="0" applyNumberFormat="1" applyFont="1" applyBorder="1" applyAlignment="1">
      <alignment horizontal="right" vertical="center" wrapText="1"/>
    </xf>
    <xf numFmtId="3" fontId="12" fillId="0" borderId="35" xfId="0" applyNumberFormat="1" applyFont="1" applyBorder="1" applyAlignment="1">
      <alignment horizontal="center" vertical="center" wrapText="1"/>
    </xf>
    <xf numFmtId="3" fontId="12" fillId="0" borderId="36" xfId="0" applyNumberFormat="1" applyFont="1" applyBorder="1" applyAlignment="1">
      <alignment horizontal="right" vertical="center"/>
    </xf>
    <xf numFmtId="0" fontId="12" fillId="0" borderId="37" xfId="0" applyFont="1" applyBorder="1" applyAlignment="1">
      <alignment horizontal="left" vertical="center" wrapText="1"/>
    </xf>
    <xf numFmtId="3" fontId="12" fillId="0" borderId="38" xfId="0" applyNumberFormat="1" applyFont="1" applyBorder="1" applyAlignment="1">
      <alignment horizontal="right" vertical="center" wrapText="1"/>
    </xf>
    <xf numFmtId="3" fontId="12" fillId="0" borderId="38" xfId="0" applyNumberFormat="1" applyFont="1" applyBorder="1" applyAlignment="1">
      <alignment horizontal="center" vertical="center" wrapText="1"/>
    </xf>
    <xf numFmtId="3" fontId="12" fillId="0" borderId="39" xfId="0" applyNumberFormat="1" applyFont="1" applyBorder="1" applyAlignment="1">
      <alignment horizontal="right" vertical="center"/>
    </xf>
    <xf numFmtId="4" fontId="10" fillId="0" borderId="31" xfId="0" applyNumberFormat="1" applyFont="1" applyBorder="1" applyAlignment="1">
      <alignment horizontal="right" vertical="center" wrapText="1"/>
    </xf>
    <xf numFmtId="0" fontId="12" fillId="0" borderId="40" xfId="0" applyFont="1" applyBorder="1" applyAlignment="1">
      <alignment horizontal="left" vertical="center" wrapText="1"/>
    </xf>
    <xf numFmtId="3" fontId="12" fillId="0" borderId="41" xfId="0" applyNumberFormat="1" applyFont="1" applyBorder="1" applyAlignment="1">
      <alignment horizontal="right" vertical="center" wrapText="1"/>
    </xf>
    <xf numFmtId="4" fontId="12" fillId="0" borderId="41" xfId="0" applyNumberFormat="1" applyFont="1" applyBorder="1" applyAlignment="1">
      <alignment horizontal="right" vertical="center" wrapText="1"/>
    </xf>
    <xf numFmtId="4" fontId="12" fillId="0" borderId="42" xfId="0" applyNumberFormat="1" applyFont="1" applyBorder="1" applyAlignment="1">
      <alignment horizontal="right" vertical="center"/>
    </xf>
    <xf numFmtId="0" fontId="12" fillId="0" borderId="43" xfId="0" applyFont="1" applyBorder="1" applyAlignment="1">
      <alignment horizontal="left" vertical="center" wrapText="1"/>
    </xf>
    <xf numFmtId="3" fontId="12" fillId="0" borderId="44" xfId="0" applyNumberFormat="1" applyFont="1" applyBorder="1" applyAlignment="1">
      <alignment horizontal="right" vertical="center" wrapText="1"/>
    </xf>
    <xf numFmtId="4" fontId="12" fillId="0" borderId="44" xfId="0" applyNumberFormat="1" applyFont="1" applyBorder="1" applyAlignment="1">
      <alignment horizontal="right" vertical="center" wrapText="1"/>
    </xf>
    <xf numFmtId="4" fontId="12" fillId="0" borderId="45" xfId="0" applyNumberFormat="1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11" fillId="0" borderId="0" xfId="53" applyFont="1" applyAlignment="1">
      <alignment vertical="center"/>
      <protection/>
    </xf>
    <xf numFmtId="4" fontId="12" fillId="0" borderId="28" xfId="0" applyNumberFormat="1" applyFont="1" applyBorder="1" applyAlignment="1">
      <alignment horizontal="right" vertical="center" wrapText="1"/>
    </xf>
    <xf numFmtId="4" fontId="12" fillId="0" borderId="28" xfId="0" applyNumberFormat="1" applyFont="1" applyBorder="1" applyAlignment="1">
      <alignment horizontal="right" vertical="center" wrapText="1"/>
    </xf>
    <xf numFmtId="4" fontId="10" fillId="0" borderId="17" xfId="0" applyNumberFormat="1" applyFont="1" applyFill="1" applyBorder="1" applyAlignment="1">
      <alignment horizontal="right" vertical="center" wrapText="1"/>
    </xf>
    <xf numFmtId="4" fontId="12" fillId="0" borderId="19" xfId="0" applyNumberFormat="1" applyFont="1" applyBorder="1" applyAlignment="1">
      <alignment vertical="center" wrapText="1"/>
    </xf>
    <xf numFmtId="4" fontId="12" fillId="0" borderId="24" xfId="0" applyNumberFormat="1" applyFont="1" applyBorder="1" applyAlignment="1">
      <alignment vertical="center"/>
    </xf>
    <xf numFmtId="4" fontId="12" fillId="0" borderId="17" xfId="0" applyNumberFormat="1" applyFont="1" applyBorder="1" applyAlignment="1">
      <alignment vertical="center" wrapText="1"/>
    </xf>
    <xf numFmtId="4" fontId="12" fillId="0" borderId="36" xfId="0" applyNumberFormat="1" applyFont="1" applyBorder="1" applyAlignment="1">
      <alignment vertical="center"/>
    </xf>
    <xf numFmtId="4" fontId="12" fillId="0" borderId="21" xfId="0" applyNumberFormat="1" applyFont="1" applyBorder="1" applyAlignment="1">
      <alignment horizontal="right" vertical="center" wrapText="1"/>
    </xf>
    <xf numFmtId="4" fontId="12" fillId="0" borderId="46" xfId="0" applyNumberFormat="1" applyFont="1" applyBorder="1" applyAlignment="1">
      <alignment horizontal="right" vertical="center"/>
    </xf>
    <xf numFmtId="4" fontId="12" fillId="0" borderId="47" xfId="0" applyNumberFormat="1" applyFont="1" applyBorder="1" applyAlignment="1">
      <alignment horizontal="right" vertical="center"/>
    </xf>
    <xf numFmtId="4" fontId="12" fillId="0" borderId="48" xfId="0" applyNumberFormat="1" applyFont="1" applyBorder="1" applyAlignment="1">
      <alignment horizontal="right" vertical="center"/>
    </xf>
    <xf numFmtId="4" fontId="10" fillId="0" borderId="32" xfId="0" applyNumberFormat="1" applyFont="1" applyBorder="1" applyAlignment="1">
      <alignment horizontal="right" vertical="center" wrapText="1"/>
    </xf>
    <xf numFmtId="4" fontId="10" fillId="0" borderId="49" xfId="0" applyNumberFormat="1" applyFont="1" applyFill="1" applyBorder="1" applyAlignment="1">
      <alignment horizontal="right" vertical="center" wrapText="1"/>
    </xf>
    <xf numFmtId="4" fontId="13" fillId="0" borderId="50" xfId="0" applyNumberFormat="1" applyFont="1" applyBorder="1" applyAlignment="1">
      <alignment horizontal="right" vertical="center" wrapText="1"/>
    </xf>
    <xf numFmtId="0" fontId="15" fillId="0" borderId="0" xfId="0" applyFont="1" applyFill="1" applyAlignment="1">
      <alignment/>
    </xf>
    <xf numFmtId="0" fontId="16" fillId="0" borderId="0" xfId="0" applyFont="1" applyAlignment="1">
      <alignment/>
    </xf>
    <xf numFmtId="0" fontId="15" fillId="0" borderId="0" xfId="0" applyFont="1" applyAlignment="1">
      <alignment horizontal="right"/>
    </xf>
    <xf numFmtId="0" fontId="15" fillId="0" borderId="0" xfId="0" applyFont="1" applyAlignment="1">
      <alignment/>
    </xf>
    <xf numFmtId="0" fontId="16" fillId="0" borderId="0" xfId="0" applyFont="1" applyFill="1" applyAlignment="1">
      <alignment horizontal="left"/>
    </xf>
    <xf numFmtId="0" fontId="16" fillId="0" borderId="0" xfId="0" applyFont="1" applyAlignment="1">
      <alignment horizontal="right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51" xfId="0" applyFont="1" applyBorder="1" applyAlignment="1">
      <alignment horizontal="center" vertical="center"/>
    </xf>
    <xf numFmtId="0" fontId="16" fillId="0" borderId="30" xfId="0" applyFont="1" applyBorder="1" applyAlignment="1">
      <alignment horizontal="center" vertical="center" wrapText="1"/>
    </xf>
    <xf numFmtId="0" fontId="16" fillId="0" borderId="52" xfId="0" applyFont="1" applyBorder="1" applyAlignment="1">
      <alignment horizontal="center" vertical="center" wrapText="1"/>
    </xf>
    <xf numFmtId="0" fontId="15" fillId="0" borderId="0" xfId="0" applyFont="1" applyBorder="1" applyAlignment="1">
      <alignment/>
    </xf>
    <xf numFmtId="0" fontId="16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7" fillId="0" borderId="0" xfId="53" applyFont="1" applyAlignment="1">
      <alignment vertical="center"/>
      <protection/>
    </xf>
    <xf numFmtId="0" fontId="16" fillId="0" borderId="0" xfId="0" applyFont="1" applyAlignment="1">
      <alignment horizontal="right" vertical="center"/>
    </xf>
    <xf numFmtId="0" fontId="16" fillId="0" borderId="0" xfId="53" applyFont="1" applyAlignment="1">
      <alignment horizontal="right" vertical="center"/>
      <protection/>
    </xf>
    <xf numFmtId="0" fontId="16" fillId="0" borderId="0" xfId="53" applyFont="1" applyAlignment="1">
      <alignment vertical="center"/>
      <protection/>
    </xf>
    <xf numFmtId="0" fontId="15" fillId="0" borderId="0" xfId="0" applyFont="1" applyAlignment="1">
      <alignment vertical="center"/>
    </xf>
    <xf numFmtId="0" fontId="15" fillId="0" borderId="0" xfId="53" applyFont="1" applyAlignment="1">
      <alignment vertical="center"/>
      <protection/>
    </xf>
    <xf numFmtId="0" fontId="15" fillId="0" borderId="0" xfId="53" applyFont="1" applyBorder="1" applyAlignment="1">
      <alignment vertical="center"/>
      <protection/>
    </xf>
    <xf numFmtId="0" fontId="16" fillId="0" borderId="0" xfId="53" applyFont="1" applyBorder="1" applyAlignment="1">
      <alignment horizontal="right" vertical="center"/>
      <protection/>
    </xf>
    <xf numFmtId="0" fontId="15" fillId="0" borderId="53" xfId="53" applyFont="1" applyBorder="1" applyAlignment="1">
      <alignment vertical="center"/>
      <protection/>
    </xf>
    <xf numFmtId="0" fontId="16" fillId="0" borderId="11" xfId="53" applyFont="1" applyBorder="1" applyAlignment="1">
      <alignment horizontal="center" vertical="center"/>
      <protection/>
    </xf>
    <xf numFmtId="0" fontId="16" fillId="0" borderId="13" xfId="53" applyFont="1" applyBorder="1" applyAlignment="1">
      <alignment horizontal="center" vertical="center"/>
      <protection/>
    </xf>
    <xf numFmtId="0" fontId="16" fillId="0" borderId="54" xfId="53" applyFont="1" applyBorder="1" applyAlignment="1">
      <alignment horizontal="center" vertical="center"/>
      <protection/>
    </xf>
    <xf numFmtId="4" fontId="15" fillId="0" borderId="55" xfId="53" applyNumberFormat="1" applyFont="1" applyBorder="1" applyAlignment="1" applyProtection="1">
      <alignment vertical="center"/>
      <protection locked="0"/>
    </xf>
    <xf numFmtId="4" fontId="15" fillId="0" borderId="56" xfId="53" applyNumberFormat="1" applyFont="1" applyBorder="1" applyAlignment="1" applyProtection="1">
      <alignment vertical="center"/>
      <protection locked="0"/>
    </xf>
    <xf numFmtId="4" fontId="15" fillId="0" borderId="57" xfId="53" applyNumberFormat="1" applyFont="1" applyBorder="1" applyAlignment="1">
      <alignment vertical="center"/>
      <protection/>
    </xf>
    <xf numFmtId="0" fontId="16" fillId="0" borderId="58" xfId="53" applyFont="1" applyBorder="1" applyAlignment="1">
      <alignment horizontal="center" vertical="center"/>
      <protection/>
    </xf>
    <xf numFmtId="4" fontId="15" fillId="0" borderId="59" xfId="53" applyNumberFormat="1" applyFont="1" applyBorder="1" applyAlignment="1" applyProtection="1">
      <alignment vertical="center"/>
      <protection locked="0"/>
    </xf>
    <xf numFmtId="4" fontId="15" fillId="0" borderId="60" xfId="53" applyNumberFormat="1" applyFont="1" applyBorder="1" applyAlignment="1" applyProtection="1">
      <alignment vertical="center"/>
      <protection locked="0"/>
    </xf>
    <xf numFmtId="4" fontId="15" fillId="0" borderId="61" xfId="53" applyNumberFormat="1" applyFont="1" applyBorder="1" applyAlignment="1">
      <alignment vertical="center"/>
      <protection/>
    </xf>
    <xf numFmtId="0" fontId="16" fillId="0" borderId="16" xfId="53" applyFont="1" applyBorder="1" applyAlignment="1">
      <alignment horizontal="center" vertical="center"/>
      <protection/>
    </xf>
    <xf numFmtId="4" fontId="15" fillId="0" borderId="17" xfId="53" applyNumberFormat="1" applyFont="1" applyBorder="1" applyAlignment="1" applyProtection="1">
      <alignment vertical="center"/>
      <protection locked="0"/>
    </xf>
    <xf numFmtId="4" fontId="15" fillId="0" borderId="62" xfId="53" applyNumberFormat="1" applyFont="1" applyBorder="1" applyAlignment="1" applyProtection="1">
      <alignment vertical="center"/>
      <protection locked="0"/>
    </xf>
    <xf numFmtId="4" fontId="15" fillId="0" borderId="63" xfId="53" applyNumberFormat="1" applyFont="1" applyBorder="1" applyAlignment="1">
      <alignment vertical="center"/>
      <protection/>
    </xf>
    <xf numFmtId="0" fontId="16" fillId="0" borderId="43" xfId="53" applyFont="1" applyBorder="1" applyAlignment="1">
      <alignment horizontal="center" vertical="center"/>
      <protection/>
    </xf>
    <xf numFmtId="4" fontId="15" fillId="0" borderId="44" xfId="53" applyNumberFormat="1" applyFont="1" applyBorder="1" applyAlignment="1" applyProtection="1">
      <alignment vertical="center"/>
      <protection locked="0"/>
    </xf>
    <xf numFmtId="4" fontId="15" fillId="0" borderId="64" xfId="53" applyNumberFormat="1" applyFont="1" applyBorder="1" applyAlignment="1" applyProtection="1">
      <alignment vertical="center"/>
      <protection locked="0"/>
    </xf>
    <xf numFmtId="4" fontId="15" fillId="0" borderId="65" xfId="53" applyNumberFormat="1" applyFont="1" applyBorder="1" applyAlignment="1">
      <alignment vertical="center"/>
      <protection/>
    </xf>
    <xf numFmtId="0" fontId="16" fillId="0" borderId="0" xfId="53" applyFont="1" applyBorder="1" applyAlignment="1">
      <alignment vertical="center"/>
      <protection/>
    </xf>
    <xf numFmtId="49" fontId="15" fillId="0" borderId="0" xfId="53" applyNumberFormat="1" applyFont="1" applyBorder="1" applyAlignment="1">
      <alignment vertical="center"/>
      <protection/>
    </xf>
    <xf numFmtId="0" fontId="16" fillId="0" borderId="66" xfId="53" applyFont="1" applyBorder="1" applyAlignment="1">
      <alignment vertical="center"/>
      <protection/>
    </xf>
    <xf numFmtId="0" fontId="15" fillId="0" borderId="67" xfId="53" applyFont="1" applyBorder="1" applyAlignment="1">
      <alignment vertical="center"/>
      <protection/>
    </xf>
    <xf numFmtId="0" fontId="16" fillId="0" borderId="68" xfId="53" applyFont="1" applyBorder="1" applyAlignment="1">
      <alignment vertical="center"/>
      <protection/>
    </xf>
    <xf numFmtId="0" fontId="15" fillId="0" borderId="69" xfId="53" applyFont="1" applyBorder="1" applyAlignment="1">
      <alignment vertical="center"/>
      <protection/>
    </xf>
    <xf numFmtId="0" fontId="15" fillId="0" borderId="70" xfId="53" applyFont="1" applyBorder="1" applyAlignment="1">
      <alignment vertical="center"/>
      <protection/>
    </xf>
    <xf numFmtId="0" fontId="15" fillId="0" borderId="71" xfId="53" applyFont="1" applyBorder="1" applyAlignment="1">
      <alignment vertical="center"/>
      <protection/>
    </xf>
    <xf numFmtId="0" fontId="15" fillId="0" borderId="72" xfId="53" applyFont="1" applyBorder="1" applyAlignment="1">
      <alignment vertical="center"/>
      <protection/>
    </xf>
    <xf numFmtId="0" fontId="15" fillId="0" borderId="73" xfId="53" applyFont="1" applyBorder="1" applyAlignment="1">
      <alignment vertical="center"/>
      <protection/>
    </xf>
    <xf numFmtId="0" fontId="15" fillId="0" borderId="74" xfId="53" applyFont="1" applyBorder="1" applyAlignment="1">
      <alignment vertical="center"/>
      <protection/>
    </xf>
    <xf numFmtId="0" fontId="15" fillId="0" borderId="75" xfId="53" applyFont="1" applyBorder="1" applyAlignment="1">
      <alignment vertical="center"/>
      <protection/>
    </xf>
    <xf numFmtId="4" fontId="15" fillId="0" borderId="76" xfId="53" applyNumberFormat="1" applyFont="1" applyBorder="1" applyAlignment="1" applyProtection="1">
      <alignment horizontal="center" vertical="center"/>
      <protection locked="0"/>
    </xf>
    <xf numFmtId="4" fontId="15" fillId="0" borderId="57" xfId="53" applyNumberFormat="1" applyFont="1" applyBorder="1" applyAlignment="1" applyProtection="1">
      <alignment horizontal="center" vertical="center"/>
      <protection locked="0"/>
    </xf>
    <xf numFmtId="0" fontId="16" fillId="0" borderId="74" xfId="53" applyFont="1" applyBorder="1" applyAlignment="1">
      <alignment vertical="center"/>
      <protection/>
    </xf>
    <xf numFmtId="0" fontId="16" fillId="0" borderId="77" xfId="53" applyFont="1" applyBorder="1" applyAlignment="1">
      <alignment vertical="center"/>
      <protection/>
    </xf>
    <xf numFmtId="0" fontId="15" fillId="0" borderId="78" xfId="53" applyFont="1" applyBorder="1" applyAlignment="1">
      <alignment vertical="center"/>
      <protection/>
    </xf>
    <xf numFmtId="0" fontId="15" fillId="0" borderId="79" xfId="53" applyFont="1" applyBorder="1" applyAlignment="1">
      <alignment vertical="center"/>
      <protection/>
    </xf>
    <xf numFmtId="4" fontId="15" fillId="0" borderId="0" xfId="53" applyNumberFormat="1" applyFont="1" applyBorder="1" applyAlignment="1" applyProtection="1">
      <alignment horizontal="center" vertical="center"/>
      <protection locked="0"/>
    </xf>
    <xf numFmtId="4" fontId="15" fillId="0" borderId="0" xfId="0" applyNumberFormat="1" applyFont="1" applyBorder="1" applyAlignment="1">
      <alignment horizontal="center" vertical="center"/>
    </xf>
    <xf numFmtId="0" fontId="16" fillId="34" borderId="80" xfId="0" applyFont="1" applyFill="1" applyBorder="1" applyAlignment="1">
      <alignment vertical="center"/>
    </xf>
    <xf numFmtId="0" fontId="16" fillId="34" borderId="81" xfId="0" applyFont="1" applyFill="1" applyBorder="1" applyAlignment="1">
      <alignment vertical="center"/>
    </xf>
    <xf numFmtId="4" fontId="16" fillId="34" borderId="82" xfId="0" applyNumberFormat="1" applyFont="1" applyFill="1" applyBorder="1" applyAlignment="1">
      <alignment vertical="center"/>
    </xf>
    <xf numFmtId="2" fontId="15" fillId="0" borderId="83" xfId="0" applyNumberFormat="1" applyFont="1" applyBorder="1" applyAlignment="1">
      <alignment vertical="center"/>
    </xf>
    <xf numFmtId="4" fontId="15" fillId="0" borderId="83" xfId="0" applyNumberFormat="1" applyFont="1" applyBorder="1" applyAlignment="1">
      <alignment vertical="center"/>
    </xf>
    <xf numFmtId="0" fontId="16" fillId="35" borderId="72" xfId="0" applyFont="1" applyFill="1" applyBorder="1" applyAlignment="1">
      <alignment vertical="center"/>
    </xf>
    <xf numFmtId="0" fontId="16" fillId="35" borderId="73" xfId="0" applyFont="1" applyFill="1" applyBorder="1" applyAlignment="1">
      <alignment vertical="center"/>
    </xf>
    <xf numFmtId="4" fontId="16" fillId="35" borderId="83" xfId="0" applyNumberFormat="1" applyFont="1" applyFill="1" applyBorder="1" applyAlignment="1">
      <alignment vertical="center"/>
    </xf>
    <xf numFmtId="0" fontId="16" fillId="34" borderId="78" xfId="0" applyFont="1" applyFill="1" applyBorder="1" applyAlignment="1">
      <alignment vertical="center"/>
    </xf>
    <xf numFmtId="0" fontId="16" fillId="34" borderId="79" xfId="0" applyFont="1" applyFill="1" applyBorder="1" applyAlignment="1">
      <alignment vertical="center"/>
    </xf>
    <xf numFmtId="4" fontId="16" fillId="34" borderId="45" xfId="0" applyNumberFormat="1" applyFont="1" applyFill="1" applyBorder="1" applyAlignment="1">
      <alignment horizontal="right" vertical="center"/>
    </xf>
    <xf numFmtId="0" fontId="55" fillId="0" borderId="0" xfId="53" applyFont="1" applyAlignment="1">
      <alignment vertical="center"/>
      <protection/>
    </xf>
    <xf numFmtId="0" fontId="25" fillId="0" borderId="0" xfId="53" applyFont="1" applyAlignment="1">
      <alignment vertical="center"/>
      <protection/>
    </xf>
    <xf numFmtId="0" fontId="25" fillId="0" borderId="0" xfId="53" applyFont="1" applyBorder="1" applyAlignment="1">
      <alignment vertical="center"/>
      <protection/>
    </xf>
    <xf numFmtId="0" fontId="15" fillId="0" borderId="0" xfId="0" applyFont="1" applyFill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Fill="1" applyAlignment="1">
      <alignment vertical="center"/>
    </xf>
    <xf numFmtId="0" fontId="15" fillId="0" borderId="0" xfId="0" applyFont="1" applyAlignment="1">
      <alignment horizontal="right" vertical="center"/>
    </xf>
    <xf numFmtId="0" fontId="16" fillId="0" borderId="84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85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49" fontId="15" fillId="0" borderId="16" xfId="0" applyNumberFormat="1" applyFont="1" applyBorder="1" applyAlignment="1">
      <alignment horizontal="center" vertical="center"/>
    </xf>
    <xf numFmtId="4" fontId="15" fillId="0" borderId="17" xfId="0" applyNumberFormat="1" applyFont="1" applyBorder="1" applyAlignment="1">
      <alignment vertical="center"/>
    </xf>
    <xf numFmtId="4" fontId="15" fillId="0" borderId="62" xfId="0" applyNumberFormat="1" applyFont="1" applyBorder="1" applyAlignment="1">
      <alignment vertical="center"/>
    </xf>
    <xf numFmtId="49" fontId="15" fillId="0" borderId="62" xfId="0" applyNumberFormat="1" applyFont="1" applyBorder="1" applyAlignment="1">
      <alignment vertical="center" wrapText="1"/>
    </xf>
    <xf numFmtId="49" fontId="15" fillId="0" borderId="0" xfId="0" applyNumberFormat="1" applyFont="1" applyBorder="1" applyAlignment="1">
      <alignment vertical="center" wrapText="1"/>
    </xf>
    <xf numFmtId="4" fontId="15" fillId="0" borderId="17" xfId="0" applyNumberFormat="1" applyFont="1" applyBorder="1" applyAlignment="1">
      <alignment vertical="center" wrapText="1"/>
    </xf>
    <xf numFmtId="49" fontId="15" fillId="0" borderId="33" xfId="0" applyNumberFormat="1" applyFont="1" applyBorder="1" applyAlignment="1">
      <alignment vertical="center" wrapText="1"/>
    </xf>
    <xf numFmtId="49" fontId="17" fillId="0" borderId="86" xfId="0" applyNumberFormat="1" applyFont="1" applyBorder="1" applyAlignment="1">
      <alignment horizontal="center" vertical="center"/>
    </xf>
    <xf numFmtId="4" fontId="17" fillId="0" borderId="87" xfId="0" applyNumberFormat="1" applyFont="1" applyBorder="1" applyAlignment="1">
      <alignment vertical="center"/>
    </xf>
    <xf numFmtId="4" fontId="17" fillId="0" borderId="88" xfId="0" applyNumberFormat="1" applyFont="1" applyBorder="1" applyAlignment="1">
      <alignment vertical="center"/>
    </xf>
    <xf numFmtId="49" fontId="17" fillId="0" borderId="88" xfId="0" applyNumberFormat="1" applyFont="1" applyBorder="1" applyAlignment="1">
      <alignment horizontal="center" vertical="center" wrapText="1"/>
    </xf>
    <xf numFmtId="4" fontId="17" fillId="0" borderId="87" xfId="0" applyNumberFormat="1" applyFont="1" applyBorder="1" applyAlignment="1">
      <alignment vertical="center" wrapText="1"/>
    </xf>
    <xf numFmtId="49" fontId="17" fillId="0" borderId="89" xfId="0" applyNumberFormat="1" applyFont="1" applyBorder="1" applyAlignment="1">
      <alignment horizontal="center" vertical="center" wrapText="1"/>
    </xf>
    <xf numFmtId="4" fontId="15" fillId="0" borderId="62" xfId="0" applyNumberFormat="1" applyFont="1" applyBorder="1" applyAlignment="1">
      <alignment horizontal="center" vertical="center"/>
    </xf>
    <xf numFmtId="4" fontId="17" fillId="0" borderId="88" xfId="0" applyNumberFormat="1" applyFont="1" applyBorder="1" applyAlignment="1">
      <alignment horizontal="center" vertical="center"/>
    </xf>
    <xf numFmtId="49" fontId="17" fillId="0" borderId="90" xfId="0" applyNumberFormat="1" applyFont="1" applyBorder="1" applyAlignment="1">
      <alignment horizontal="center" vertical="center" wrapText="1"/>
    </xf>
    <xf numFmtId="49" fontId="16" fillId="0" borderId="43" xfId="0" applyNumberFormat="1" applyFont="1" applyBorder="1" applyAlignment="1">
      <alignment horizontal="center" vertical="center"/>
    </xf>
    <xf numFmtId="4" fontId="16" fillId="0" borderId="44" xfId="0" applyNumberFormat="1" applyFont="1" applyBorder="1" applyAlignment="1">
      <alignment vertical="center"/>
    </xf>
    <xf numFmtId="4" fontId="16" fillId="0" borderId="64" xfId="0" applyNumberFormat="1" applyFont="1" applyBorder="1" applyAlignment="1">
      <alignment vertical="center"/>
    </xf>
    <xf numFmtId="49" fontId="16" fillId="0" borderId="64" xfId="0" applyNumberFormat="1" applyFont="1" applyBorder="1" applyAlignment="1">
      <alignment horizontal="center" vertical="center" wrapText="1"/>
    </xf>
    <xf numFmtId="49" fontId="16" fillId="0" borderId="79" xfId="0" applyNumberFormat="1" applyFont="1" applyBorder="1" applyAlignment="1">
      <alignment horizontal="center" vertical="center" wrapText="1"/>
    </xf>
    <xf numFmtId="49" fontId="16" fillId="0" borderId="44" xfId="0" applyNumberFormat="1" applyFont="1" applyBorder="1" applyAlignment="1">
      <alignment horizontal="center" vertical="center" wrapText="1"/>
    </xf>
    <xf numFmtId="49" fontId="16" fillId="0" borderId="65" xfId="0" applyNumberFormat="1" applyFont="1" applyBorder="1" applyAlignment="1">
      <alignment horizontal="center" vertical="center" wrapText="1"/>
    </xf>
    <xf numFmtId="0" fontId="55" fillId="0" borderId="0" xfId="0" applyFont="1" applyAlignment="1">
      <alignment vertical="center"/>
    </xf>
    <xf numFmtId="0" fontId="15" fillId="0" borderId="0" xfId="0" applyFont="1" applyAlignment="1" applyProtection="1">
      <alignment vertical="center"/>
      <protection locked="0"/>
    </xf>
    <xf numFmtId="0" fontId="54" fillId="0" borderId="0" xfId="0" applyFont="1" applyAlignment="1">
      <alignment vertical="center"/>
    </xf>
    <xf numFmtId="49" fontId="15" fillId="0" borderId="0" xfId="0" applyNumberFormat="1" applyFont="1" applyBorder="1" applyAlignment="1">
      <alignment wrapText="1"/>
    </xf>
    <xf numFmtId="0" fontId="16" fillId="0" borderId="75" xfId="0" applyFont="1" applyBorder="1" applyAlignment="1">
      <alignment horizontal="center" vertical="center" wrapText="1"/>
    </xf>
    <xf numFmtId="0" fontId="15" fillId="0" borderId="0" xfId="0" applyFont="1" applyBorder="1" applyAlignment="1">
      <alignment vertical="center"/>
    </xf>
    <xf numFmtId="49" fontId="15" fillId="0" borderId="40" xfId="0" applyNumberFormat="1" applyFont="1" applyBorder="1" applyAlignment="1">
      <alignment vertical="center"/>
    </xf>
    <xf numFmtId="4" fontId="15" fillId="0" borderId="41" xfId="0" applyNumberFormat="1" applyFont="1" applyBorder="1" applyAlignment="1">
      <alignment vertical="center"/>
    </xf>
    <xf numFmtId="4" fontId="15" fillId="0" borderId="91" xfId="0" applyNumberFormat="1" applyFont="1" applyBorder="1" applyAlignment="1">
      <alignment vertical="center"/>
    </xf>
    <xf numFmtId="4" fontId="15" fillId="0" borderId="92" xfId="0" applyNumberFormat="1" applyFont="1" applyBorder="1" applyAlignment="1">
      <alignment vertical="center"/>
    </xf>
    <xf numFmtId="49" fontId="15" fillId="0" borderId="16" xfId="0" applyNumberFormat="1" applyFont="1" applyBorder="1" applyAlignment="1">
      <alignment vertical="center"/>
    </xf>
    <xf numFmtId="4" fontId="15" fillId="0" borderId="93" xfId="0" applyNumberFormat="1" applyFont="1" applyBorder="1" applyAlignment="1">
      <alignment vertical="center"/>
    </xf>
    <xf numFmtId="49" fontId="16" fillId="0" borderId="94" xfId="0" applyNumberFormat="1" applyFont="1" applyBorder="1" applyAlignment="1">
      <alignment horizontal="center" vertical="center"/>
    </xf>
    <xf numFmtId="4" fontId="16" fillId="0" borderId="95" xfId="0" applyNumberFormat="1" applyFont="1" applyBorder="1" applyAlignment="1">
      <alignment vertical="center"/>
    </xf>
    <xf numFmtId="4" fontId="16" fillId="0" borderId="96" xfId="0" applyNumberFormat="1" applyFont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25" fillId="0" borderId="0" xfId="0" applyFont="1" applyAlignment="1">
      <alignment vertical="center"/>
    </xf>
    <xf numFmtId="4" fontId="15" fillId="0" borderId="0" xfId="0" applyNumberFormat="1" applyFont="1" applyBorder="1" applyAlignment="1">
      <alignment vertical="center"/>
    </xf>
    <xf numFmtId="4" fontId="15" fillId="0" borderId="19" xfId="0" applyNumberFormat="1" applyFont="1" applyBorder="1" applyAlignment="1">
      <alignment horizontal="center" vertical="center"/>
    </xf>
    <xf numFmtId="49" fontId="16" fillId="0" borderId="84" xfId="0" applyNumberFormat="1" applyFont="1" applyBorder="1" applyAlignment="1">
      <alignment vertical="center" wrapText="1"/>
    </xf>
    <xf numFmtId="49" fontId="16" fillId="0" borderId="63" xfId="0" applyNumberFormat="1" applyFont="1" applyBorder="1" applyAlignment="1">
      <alignment vertical="center" wrapText="1"/>
    </xf>
    <xf numFmtId="49" fontId="15" fillId="0" borderId="63" xfId="0" applyNumberFormat="1" applyFont="1" applyBorder="1" applyAlignment="1">
      <alignment vertical="center" wrapText="1"/>
    </xf>
    <xf numFmtId="49" fontId="16" fillId="0" borderId="62" xfId="0" applyNumberFormat="1" applyFont="1" applyBorder="1" applyAlignment="1">
      <alignment vertical="center" wrapText="1"/>
    </xf>
    <xf numFmtId="4" fontId="17" fillId="0" borderId="90" xfId="0" applyNumberFormat="1" applyFont="1" applyBorder="1" applyAlignment="1">
      <alignment vertical="center"/>
    </xf>
    <xf numFmtId="4" fontId="17" fillId="0" borderId="87" xfId="0" applyNumberFormat="1" applyFont="1" applyBorder="1" applyAlignment="1">
      <alignment horizontal="center" vertical="center"/>
    </xf>
    <xf numFmtId="49" fontId="17" fillId="0" borderId="97" xfId="0" applyNumberFormat="1" applyFont="1" applyBorder="1" applyAlignment="1">
      <alignment horizontal="center" vertical="center" wrapText="1"/>
    </xf>
    <xf numFmtId="4" fontId="15" fillId="0" borderId="19" xfId="0" applyNumberFormat="1" applyFont="1" applyBorder="1" applyAlignment="1">
      <alignment vertical="center"/>
    </xf>
    <xf numFmtId="49" fontId="15" fillId="0" borderId="84" xfId="0" applyNumberFormat="1" applyFont="1" applyBorder="1" applyAlignment="1">
      <alignment vertical="center" wrapText="1"/>
    </xf>
    <xf numFmtId="4" fontId="16" fillId="0" borderId="95" xfId="0" applyNumberFormat="1" applyFont="1" applyBorder="1" applyAlignment="1">
      <alignment horizontal="center" vertical="center"/>
    </xf>
    <xf numFmtId="49" fontId="16" fillId="0" borderId="96" xfId="0" applyNumberFormat="1" applyFont="1" applyBorder="1" applyAlignment="1">
      <alignment horizontal="center" vertical="center" wrapText="1"/>
    </xf>
    <xf numFmtId="49" fontId="16" fillId="0" borderId="98" xfId="0" applyNumberFormat="1" applyFont="1" applyBorder="1" applyAlignment="1">
      <alignment horizontal="center" vertical="center" wrapText="1"/>
    </xf>
    <xf numFmtId="0" fontId="25" fillId="0" borderId="0" xfId="0" applyFont="1" applyBorder="1" applyAlignment="1" applyProtection="1">
      <alignment horizontal="left"/>
      <protection/>
    </xf>
    <xf numFmtId="0" fontId="15" fillId="0" borderId="0" xfId="0" applyFont="1" applyBorder="1" applyAlignment="1" applyProtection="1">
      <alignment horizontal="center"/>
      <protection/>
    </xf>
    <xf numFmtId="0" fontId="16" fillId="0" borderId="0" xfId="0" applyFont="1" applyBorder="1" applyAlignment="1" applyProtection="1">
      <alignment horizontal="center"/>
      <protection/>
    </xf>
    <xf numFmtId="0" fontId="16" fillId="0" borderId="0" xfId="0" applyFont="1" applyBorder="1" applyAlignment="1" applyProtection="1">
      <alignment/>
      <protection/>
    </xf>
    <xf numFmtId="0" fontId="15" fillId="0" borderId="0" xfId="0" applyFont="1" applyBorder="1" applyAlignment="1" applyProtection="1">
      <alignment/>
      <protection/>
    </xf>
    <xf numFmtId="0" fontId="15" fillId="0" borderId="0" xfId="0" applyFont="1" applyBorder="1" applyAlignment="1" applyProtection="1">
      <alignment horizontal="right"/>
      <protection/>
    </xf>
    <xf numFmtId="0" fontId="16" fillId="0" borderId="99" xfId="0" applyFont="1" applyBorder="1" applyAlignment="1" applyProtection="1">
      <alignment horizontal="center" vertical="center"/>
      <protection/>
    </xf>
    <xf numFmtId="0" fontId="15" fillId="0" borderId="100" xfId="0" applyFont="1" applyBorder="1" applyAlignment="1" applyProtection="1">
      <alignment horizontal="center" vertical="center" wrapText="1"/>
      <protection/>
    </xf>
    <xf numFmtId="0" fontId="15" fillId="0" borderId="0" xfId="0" applyFont="1" applyBorder="1" applyAlignment="1" applyProtection="1">
      <alignment horizontal="center" vertical="top" wrapText="1"/>
      <protection/>
    </xf>
    <xf numFmtId="0" fontId="15" fillId="0" borderId="101" xfId="0" applyFont="1" applyBorder="1" applyAlignment="1" applyProtection="1">
      <alignment horizontal="left"/>
      <protection/>
    </xf>
    <xf numFmtId="4" fontId="15" fillId="0" borderId="102" xfId="0" applyNumberFormat="1" applyFont="1" applyFill="1" applyBorder="1" applyAlignment="1" applyProtection="1">
      <alignment horizontal="right"/>
      <protection locked="0"/>
    </xf>
    <xf numFmtId="0" fontId="15" fillId="0" borderId="0" xfId="0" applyFont="1" applyFill="1" applyBorder="1" applyAlignment="1" applyProtection="1">
      <alignment horizontal="center"/>
      <protection/>
    </xf>
    <xf numFmtId="0" fontId="15" fillId="0" borderId="103" xfId="0" applyFont="1" applyBorder="1" applyAlignment="1" applyProtection="1">
      <alignment horizontal="left"/>
      <protection/>
    </xf>
    <xf numFmtId="4" fontId="15" fillId="0" borderId="104" xfId="0" applyNumberFormat="1" applyFont="1" applyFill="1" applyBorder="1" applyAlignment="1" applyProtection="1">
      <alignment horizontal="right"/>
      <protection locked="0"/>
    </xf>
    <xf numFmtId="0" fontId="15" fillId="0" borderId="105" xfId="0" applyFont="1" applyBorder="1" applyAlignment="1" applyProtection="1">
      <alignment horizontal="left"/>
      <protection/>
    </xf>
    <xf numFmtId="4" fontId="15" fillId="0" borderId="106" xfId="0" applyNumberFormat="1" applyFont="1" applyFill="1" applyBorder="1" applyAlignment="1" applyProtection="1">
      <alignment/>
      <protection locked="0"/>
    </xf>
    <xf numFmtId="0" fontId="15" fillId="0" borderId="0" xfId="0" applyFont="1" applyFill="1" applyBorder="1" applyAlignment="1" applyProtection="1">
      <alignment/>
      <protection/>
    </xf>
    <xf numFmtId="0" fontId="15" fillId="0" borderId="99" xfId="0" applyFont="1" applyBorder="1" applyAlignment="1" applyProtection="1">
      <alignment horizontal="left"/>
      <protection/>
    </xf>
    <xf numFmtId="4" fontId="15" fillId="0" borderId="100" xfId="0" applyNumberFormat="1" applyFont="1" applyFill="1" applyBorder="1" applyAlignment="1" applyProtection="1">
      <alignment/>
      <protection/>
    </xf>
    <xf numFmtId="4" fontId="15" fillId="0" borderId="100" xfId="0" applyNumberFormat="1" applyFont="1" applyFill="1" applyBorder="1" applyAlignment="1" applyProtection="1">
      <alignment/>
      <protection locked="0"/>
    </xf>
    <xf numFmtId="4" fontId="15" fillId="0" borderId="107" xfId="0" applyNumberFormat="1" applyFont="1" applyFill="1" applyBorder="1" applyAlignment="1" applyProtection="1">
      <alignment/>
      <protection/>
    </xf>
    <xf numFmtId="0" fontId="15" fillId="0" borderId="103" xfId="0" applyFont="1" applyFill="1" applyBorder="1" applyAlignment="1" applyProtection="1">
      <alignment horizontal="left" wrapText="1"/>
      <protection/>
    </xf>
    <xf numFmtId="4" fontId="15" fillId="0" borderId="104" xfId="0" applyNumberFormat="1" applyFont="1" applyFill="1" applyBorder="1" applyAlignment="1" applyProtection="1">
      <alignment/>
      <protection locked="0"/>
    </xf>
    <xf numFmtId="0" fontId="15" fillId="0" borderId="108" xfId="0" applyFont="1" applyFill="1" applyBorder="1" applyAlignment="1" applyProtection="1">
      <alignment horizontal="left"/>
      <protection/>
    </xf>
    <xf numFmtId="0" fontId="16" fillId="0" borderId="99" xfId="0" applyFont="1" applyFill="1" applyBorder="1" applyAlignment="1" applyProtection="1">
      <alignment horizontal="left" wrapText="1"/>
      <protection/>
    </xf>
    <xf numFmtId="0" fontId="56" fillId="0" borderId="0" xfId="0" applyFont="1" applyFill="1" applyBorder="1" applyAlignment="1" applyProtection="1">
      <alignment/>
      <protection/>
    </xf>
    <xf numFmtId="0" fontId="15" fillId="0" borderId="100" xfId="0" applyFont="1" applyFill="1" applyBorder="1" applyAlignment="1" applyProtection="1">
      <alignment horizontal="center" vertical="center"/>
      <protection/>
    </xf>
    <xf numFmtId="0" fontId="15" fillId="0" borderId="99" xfId="0" applyFont="1" applyBorder="1" applyAlignment="1" applyProtection="1">
      <alignment/>
      <protection/>
    </xf>
    <xf numFmtId="0" fontId="15" fillId="0" borderId="103" xfId="0" applyFont="1" applyBorder="1" applyAlignment="1" applyProtection="1">
      <alignment/>
      <protection/>
    </xf>
    <xf numFmtId="4" fontId="15" fillId="0" borderId="104" xfId="0" applyNumberFormat="1" applyFont="1" applyFill="1" applyBorder="1" applyAlignment="1" applyProtection="1">
      <alignment/>
      <protection/>
    </xf>
    <xf numFmtId="0" fontId="15" fillId="0" borderId="109" xfId="0" applyFont="1" applyBorder="1" applyAlignment="1" applyProtection="1">
      <alignment/>
      <protection/>
    </xf>
    <xf numFmtId="4" fontId="15" fillId="0" borderId="110" xfId="0" applyNumberFormat="1" applyFont="1" applyFill="1" applyBorder="1" applyAlignment="1" applyProtection="1">
      <alignment/>
      <protection locked="0"/>
    </xf>
    <xf numFmtId="0" fontId="15" fillId="0" borderId="111" xfId="0" applyFont="1" applyBorder="1" applyAlignment="1" applyProtection="1">
      <alignment/>
      <protection/>
    </xf>
    <xf numFmtId="4" fontId="15" fillId="0" borderId="112" xfId="0" applyNumberFormat="1" applyFont="1" applyFill="1" applyBorder="1" applyAlignment="1" applyProtection="1">
      <alignment/>
      <protection locked="0"/>
    </xf>
    <xf numFmtId="0" fontId="15" fillId="0" borderId="111" xfId="0" applyFont="1" applyBorder="1" applyAlignment="1" applyProtection="1">
      <alignment wrapText="1"/>
      <protection/>
    </xf>
    <xf numFmtId="0" fontId="15" fillId="0" borderId="105" xfId="0" applyFont="1" applyBorder="1" applyAlignment="1" applyProtection="1">
      <alignment/>
      <protection/>
    </xf>
    <xf numFmtId="0" fontId="15" fillId="0" borderId="0" xfId="0" applyFont="1" applyFill="1" applyBorder="1" applyAlignment="1" applyProtection="1">
      <alignment horizontal="right"/>
      <protection/>
    </xf>
    <xf numFmtId="0" fontId="15" fillId="0" borderId="99" xfId="0" applyFont="1" applyBorder="1" applyAlignment="1" applyProtection="1">
      <alignment horizontal="center" vertical="center"/>
      <protection/>
    </xf>
    <xf numFmtId="0" fontId="15" fillId="0" borderId="99" xfId="0" applyFont="1" applyFill="1" applyBorder="1" applyAlignment="1" applyProtection="1">
      <alignment horizontal="center" vertical="center" wrapText="1"/>
      <protection/>
    </xf>
    <xf numFmtId="0" fontId="15" fillId="0" borderId="99" xfId="0" applyFont="1" applyFill="1" applyBorder="1" applyAlignment="1" applyProtection="1">
      <alignment horizontal="center" vertical="top" wrapText="1"/>
      <protection/>
    </xf>
    <xf numFmtId="0" fontId="15" fillId="0" borderId="99" xfId="0" applyFont="1" applyBorder="1" applyAlignment="1" applyProtection="1">
      <alignment horizontal="center"/>
      <protection/>
    </xf>
    <xf numFmtId="0" fontId="15" fillId="0" borderId="99" xfId="0" applyFont="1" applyFill="1" applyBorder="1" applyAlignment="1" applyProtection="1">
      <alignment horizontal="center"/>
      <protection/>
    </xf>
    <xf numFmtId="0" fontId="15" fillId="0" borderId="101" xfId="0" applyFont="1" applyBorder="1" applyAlignment="1" applyProtection="1">
      <alignment/>
      <protection/>
    </xf>
    <xf numFmtId="4" fontId="15" fillId="0" borderId="101" xfId="0" applyNumberFormat="1" applyFont="1" applyFill="1" applyBorder="1" applyAlignment="1" applyProtection="1">
      <alignment/>
      <protection locked="0"/>
    </xf>
    <xf numFmtId="4" fontId="15" fillId="0" borderId="101" xfId="0" applyNumberFormat="1" applyFont="1" applyFill="1" applyBorder="1" applyAlignment="1" applyProtection="1">
      <alignment/>
      <protection/>
    </xf>
    <xf numFmtId="4" fontId="15" fillId="0" borderId="109" xfId="0" applyNumberFormat="1" applyFont="1" applyFill="1" applyBorder="1" applyAlignment="1" applyProtection="1">
      <alignment/>
      <protection locked="0"/>
    </xf>
    <xf numFmtId="4" fontId="15" fillId="0" borderId="109" xfId="0" applyNumberFormat="1" applyFont="1" applyFill="1" applyBorder="1" applyAlignment="1" applyProtection="1">
      <alignment horizontal="center"/>
      <protection locked="0"/>
    </xf>
    <xf numFmtId="4" fontId="15" fillId="0" borderId="111" xfId="0" applyNumberFormat="1" applyFont="1" applyFill="1" applyBorder="1" applyAlignment="1" applyProtection="1">
      <alignment/>
      <protection/>
    </xf>
    <xf numFmtId="4" fontId="15" fillId="0" borderId="111" xfId="0" applyNumberFormat="1" applyFont="1" applyFill="1" applyBorder="1" applyAlignment="1" applyProtection="1">
      <alignment/>
      <protection locked="0"/>
    </xf>
    <xf numFmtId="4" fontId="15" fillId="0" borderId="111" xfId="0" applyNumberFormat="1" applyFont="1" applyFill="1" applyBorder="1" applyAlignment="1" applyProtection="1">
      <alignment horizontal="center"/>
      <protection/>
    </xf>
    <xf numFmtId="4" fontId="15" fillId="0" borderId="105" xfId="0" applyNumberFormat="1" applyFont="1" applyFill="1" applyBorder="1" applyAlignment="1" applyProtection="1">
      <alignment/>
      <protection locked="0"/>
    </xf>
    <xf numFmtId="4" fontId="15" fillId="0" borderId="105" xfId="0" applyNumberFormat="1" applyFont="1" applyFill="1" applyBorder="1" applyAlignment="1" applyProtection="1">
      <alignment horizontal="center"/>
      <protection/>
    </xf>
    <xf numFmtId="4" fontId="15" fillId="0" borderId="105" xfId="0" applyNumberFormat="1" applyFont="1" applyFill="1" applyBorder="1" applyAlignment="1" applyProtection="1">
      <alignment/>
      <protection/>
    </xf>
    <xf numFmtId="0" fontId="15" fillId="0" borderId="108" xfId="0" applyFont="1" applyBorder="1" applyAlignment="1" applyProtection="1">
      <alignment/>
      <protection/>
    </xf>
    <xf numFmtId="4" fontId="15" fillId="0" borderId="108" xfId="0" applyNumberFormat="1" applyFont="1" applyFill="1" applyBorder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 locked="0"/>
    </xf>
    <xf numFmtId="0" fontId="15" fillId="36" borderId="0" xfId="0" applyFont="1" applyFill="1" applyAlignment="1" applyProtection="1">
      <alignment/>
      <protection locked="0"/>
    </xf>
    <xf numFmtId="0" fontId="25" fillId="0" borderId="0" xfId="0" applyFont="1" applyBorder="1" applyAlignment="1" applyProtection="1">
      <alignment/>
      <protection/>
    </xf>
    <xf numFmtId="0" fontId="15" fillId="0" borderId="0" xfId="0" applyFont="1" applyFill="1" applyAlignment="1">
      <alignment horizontal="right" vertical="center"/>
    </xf>
    <xf numFmtId="0" fontId="16" fillId="0" borderId="113" xfId="0" applyFont="1" applyBorder="1" applyAlignment="1">
      <alignment horizontal="center" vertical="center"/>
    </xf>
    <xf numFmtId="0" fontId="16" fillId="0" borderId="114" xfId="0" applyFont="1" applyBorder="1" applyAlignment="1">
      <alignment horizontal="center" vertical="center"/>
    </xf>
    <xf numFmtId="0" fontId="16" fillId="0" borderId="115" xfId="0" applyFont="1" applyBorder="1" applyAlignment="1">
      <alignment horizontal="center" vertical="center"/>
    </xf>
    <xf numFmtId="3" fontId="15" fillId="0" borderId="87" xfId="0" applyNumberFormat="1" applyFont="1" applyBorder="1" applyAlignment="1">
      <alignment vertical="center" wrapText="1"/>
    </xf>
    <xf numFmtId="3" fontId="15" fillId="0" borderId="87" xfId="0" applyNumberFormat="1" applyFont="1" applyBorder="1" applyAlignment="1">
      <alignment vertical="center"/>
    </xf>
    <xf numFmtId="3" fontId="15" fillId="0" borderId="116" xfId="0" applyNumberFormat="1" applyFont="1" applyBorder="1" applyAlignment="1">
      <alignment vertical="center"/>
    </xf>
    <xf numFmtId="3" fontId="18" fillId="0" borderId="105" xfId="0" applyNumberFormat="1" applyFont="1" applyFill="1" applyBorder="1" applyAlignment="1">
      <alignment vertical="center"/>
    </xf>
    <xf numFmtId="3" fontId="18" fillId="0" borderId="117" xfId="0" applyNumberFormat="1" applyFont="1" applyFill="1" applyBorder="1" applyAlignment="1">
      <alignment vertical="center"/>
    </xf>
    <xf numFmtId="3" fontId="18" fillId="0" borderId="118" xfId="0" applyNumberFormat="1" applyFont="1" applyFill="1" applyBorder="1" applyAlignment="1">
      <alignment vertical="center"/>
    </xf>
    <xf numFmtId="3" fontId="15" fillId="0" borderId="117" xfId="0" applyNumberFormat="1" applyFont="1" applyBorder="1" applyAlignment="1">
      <alignment vertical="center"/>
    </xf>
    <xf numFmtId="3" fontId="16" fillId="0" borderId="119" xfId="0" applyNumberFormat="1" applyFont="1" applyBorder="1" applyAlignment="1">
      <alignment vertical="center"/>
    </xf>
    <xf numFmtId="3" fontId="16" fillId="37" borderId="119" xfId="0" applyNumberFormat="1" applyFont="1" applyFill="1" applyBorder="1" applyAlignment="1">
      <alignment vertical="center"/>
    </xf>
    <xf numFmtId="0" fontId="16" fillId="0" borderId="120" xfId="0" applyFont="1" applyBorder="1" applyAlignment="1">
      <alignment vertical="center"/>
    </xf>
    <xf numFmtId="0" fontId="16" fillId="0" borderId="115" xfId="0" applyFont="1" applyFill="1" applyBorder="1" applyAlignment="1">
      <alignment horizontal="center" vertical="center"/>
    </xf>
    <xf numFmtId="0" fontId="16" fillId="0" borderId="113" xfId="0" applyFont="1" applyFill="1" applyBorder="1" applyAlignment="1">
      <alignment horizontal="center" vertical="center"/>
    </xf>
    <xf numFmtId="0" fontId="16" fillId="0" borderId="114" xfId="0" applyFont="1" applyFill="1" applyBorder="1" applyAlignment="1">
      <alignment horizontal="center" vertical="center"/>
    </xf>
    <xf numFmtId="3" fontId="16" fillId="0" borderId="105" xfId="0" applyNumberFormat="1" applyFont="1" applyFill="1" applyBorder="1" applyAlignment="1">
      <alignment vertical="center"/>
    </xf>
    <xf numFmtId="3" fontId="16" fillId="0" borderId="117" xfId="0" applyNumberFormat="1" applyFont="1" applyFill="1" applyBorder="1" applyAlignment="1">
      <alignment vertical="center"/>
    </xf>
    <xf numFmtId="3" fontId="16" fillId="0" borderId="118" xfId="0" applyNumberFormat="1" applyFont="1" applyFill="1" applyBorder="1" applyAlignment="1">
      <alignment vertical="center"/>
    </xf>
    <xf numFmtId="3" fontId="15" fillId="0" borderId="117" xfId="0" applyNumberFormat="1" applyFont="1" applyFill="1" applyBorder="1" applyAlignment="1">
      <alignment vertical="center"/>
    </xf>
    <xf numFmtId="3" fontId="15" fillId="0" borderId="87" xfId="0" applyNumberFormat="1" applyFont="1" applyFill="1" applyBorder="1" applyAlignment="1">
      <alignment vertical="center"/>
    </xf>
    <xf numFmtId="3" fontId="15" fillId="0" borderId="116" xfId="0" applyNumberFormat="1" applyFont="1" applyFill="1" applyBorder="1" applyAlignment="1">
      <alignment vertical="center"/>
    </xf>
    <xf numFmtId="3" fontId="16" fillId="0" borderId="119" xfId="0" applyNumberFormat="1" applyFont="1" applyFill="1" applyBorder="1" applyAlignment="1">
      <alignment vertical="center"/>
    </xf>
    <xf numFmtId="0" fontId="16" fillId="34" borderId="115" xfId="0" applyFont="1" applyFill="1" applyBorder="1" applyAlignment="1">
      <alignment horizontal="center" vertical="center"/>
    </xf>
    <xf numFmtId="0" fontId="16" fillId="34" borderId="113" xfId="0" applyFont="1" applyFill="1" applyBorder="1" applyAlignment="1">
      <alignment horizontal="center" vertical="center"/>
    </xf>
    <xf numFmtId="0" fontId="16" fillId="34" borderId="114" xfId="0" applyFont="1" applyFill="1" applyBorder="1" applyAlignment="1">
      <alignment horizontal="center" vertical="center"/>
    </xf>
    <xf numFmtId="3" fontId="16" fillId="34" borderId="105" xfId="0" applyNumberFormat="1" applyFont="1" applyFill="1" applyBorder="1" applyAlignment="1">
      <alignment vertical="center"/>
    </xf>
    <xf numFmtId="3" fontId="16" fillId="34" borderId="117" xfId="0" applyNumberFormat="1" applyFont="1" applyFill="1" applyBorder="1" applyAlignment="1">
      <alignment vertical="center"/>
    </xf>
    <xf numFmtId="3" fontId="16" fillId="34" borderId="118" xfId="0" applyNumberFormat="1" applyFont="1" applyFill="1" applyBorder="1" applyAlignment="1">
      <alignment vertical="center"/>
    </xf>
    <xf numFmtId="3" fontId="15" fillId="34" borderId="117" xfId="0" applyNumberFormat="1" applyFont="1" applyFill="1" applyBorder="1" applyAlignment="1">
      <alignment vertical="center"/>
    </xf>
    <xf numFmtId="3" fontId="15" fillId="34" borderId="87" xfId="0" applyNumberFormat="1" applyFont="1" applyFill="1" applyBorder="1" applyAlignment="1">
      <alignment vertical="center"/>
    </xf>
    <xf numFmtId="3" fontId="15" fillId="34" borderId="116" xfId="0" applyNumberFormat="1" applyFont="1" applyFill="1" applyBorder="1" applyAlignment="1">
      <alignment vertical="center"/>
    </xf>
    <xf numFmtId="3" fontId="16" fillId="34" borderId="119" xfId="0" applyNumberFormat="1" applyFont="1" applyFill="1" applyBorder="1" applyAlignment="1">
      <alignment vertical="center"/>
    </xf>
    <xf numFmtId="0" fontId="18" fillId="35" borderId="115" xfId="0" applyFont="1" applyFill="1" applyBorder="1" applyAlignment="1">
      <alignment horizontal="center" vertical="center"/>
    </xf>
    <xf numFmtId="0" fontId="18" fillId="35" borderId="113" xfId="0" applyFont="1" applyFill="1" applyBorder="1" applyAlignment="1">
      <alignment horizontal="center" vertical="center"/>
    </xf>
    <xf numFmtId="0" fontId="18" fillId="35" borderId="114" xfId="0" applyFont="1" applyFill="1" applyBorder="1" applyAlignment="1">
      <alignment horizontal="center" vertical="center"/>
    </xf>
    <xf numFmtId="3" fontId="18" fillId="35" borderId="105" xfId="0" applyNumberFormat="1" applyFont="1" applyFill="1" applyBorder="1" applyAlignment="1">
      <alignment vertical="center"/>
    </xf>
    <xf numFmtId="3" fontId="18" fillId="35" borderId="117" xfId="0" applyNumberFormat="1" applyFont="1" applyFill="1" applyBorder="1" applyAlignment="1">
      <alignment vertical="center"/>
    </xf>
    <xf numFmtId="3" fontId="18" fillId="35" borderId="118" xfId="0" applyNumberFormat="1" applyFont="1" applyFill="1" applyBorder="1" applyAlignment="1">
      <alignment vertical="center"/>
    </xf>
    <xf numFmtId="3" fontId="15" fillId="35" borderId="117" xfId="0" applyNumberFormat="1" applyFont="1" applyFill="1" applyBorder="1" applyAlignment="1">
      <alignment vertical="center"/>
    </xf>
    <xf numFmtId="3" fontId="15" fillId="35" borderId="87" xfId="0" applyNumberFormat="1" applyFont="1" applyFill="1" applyBorder="1" applyAlignment="1">
      <alignment vertical="center"/>
    </xf>
    <xf numFmtId="3" fontId="15" fillId="35" borderId="116" xfId="0" applyNumberFormat="1" applyFont="1" applyFill="1" applyBorder="1" applyAlignment="1">
      <alignment vertical="center"/>
    </xf>
    <xf numFmtId="3" fontId="16" fillId="35" borderId="119" xfId="0" applyNumberFormat="1" applyFont="1" applyFill="1" applyBorder="1" applyAlignment="1">
      <alignment vertical="center"/>
    </xf>
    <xf numFmtId="3" fontId="16" fillId="36" borderId="103" xfId="0" applyNumberFormat="1" applyFont="1" applyFill="1" applyBorder="1" applyAlignment="1">
      <alignment horizontal="right" vertical="center" wrapText="1"/>
    </xf>
    <xf numFmtId="3" fontId="16" fillId="0" borderId="121" xfId="0" applyNumberFormat="1" applyFont="1" applyBorder="1" applyAlignment="1">
      <alignment horizontal="right" vertical="center"/>
    </xf>
    <xf numFmtId="3" fontId="16" fillId="0" borderId="19" xfId="0" applyNumberFormat="1" applyFont="1" applyBorder="1" applyAlignment="1">
      <alignment horizontal="right" vertical="center"/>
    </xf>
    <xf numFmtId="3" fontId="16" fillId="0" borderId="85" xfId="0" applyNumberFormat="1" applyFont="1" applyBorder="1" applyAlignment="1">
      <alignment horizontal="right" vertical="center"/>
    </xf>
    <xf numFmtId="3" fontId="16" fillId="0" borderId="122" xfId="0" applyNumberFormat="1" applyFont="1" applyBorder="1" applyAlignment="1">
      <alignment horizontal="right" vertical="center" wrapText="1"/>
    </xf>
    <xf numFmtId="3" fontId="16" fillId="37" borderId="123" xfId="0" applyNumberFormat="1" applyFont="1" applyFill="1" applyBorder="1" applyAlignment="1">
      <alignment horizontal="right" vertical="center" wrapText="1"/>
    </xf>
    <xf numFmtId="0" fontId="16" fillId="38" borderId="99" xfId="0" applyFont="1" applyFill="1" applyBorder="1" applyAlignment="1">
      <alignment horizontal="center" vertical="center" wrapText="1"/>
    </xf>
    <xf numFmtId="0" fontId="16" fillId="33" borderId="100" xfId="0" applyFont="1" applyFill="1" applyBorder="1" applyAlignment="1">
      <alignment horizontal="center" vertical="center" wrapText="1"/>
    </xf>
    <xf numFmtId="4" fontId="16" fillId="33" borderId="100" xfId="0" applyNumberFormat="1" applyFont="1" applyFill="1" applyBorder="1" applyAlignment="1">
      <alignment vertical="center" wrapText="1"/>
    </xf>
    <xf numFmtId="3" fontId="18" fillId="38" borderId="108" xfId="0" applyNumberFormat="1" applyFont="1" applyFill="1" applyBorder="1" applyAlignment="1">
      <alignment vertical="center"/>
    </xf>
    <xf numFmtId="3" fontId="18" fillId="38" borderId="108" xfId="0" applyNumberFormat="1" applyFont="1" applyFill="1" applyBorder="1" applyAlignment="1">
      <alignment horizontal="center" vertical="center"/>
    </xf>
    <xf numFmtId="3" fontId="15" fillId="38" borderId="124" xfId="0" applyNumberFormat="1" applyFont="1" applyFill="1" applyBorder="1" applyAlignment="1">
      <alignment vertical="center"/>
    </xf>
    <xf numFmtId="3" fontId="15" fillId="38" borderId="30" xfId="0" applyNumberFormat="1" applyFont="1" applyFill="1" applyBorder="1" applyAlignment="1">
      <alignment vertical="center"/>
    </xf>
    <xf numFmtId="3" fontId="15" fillId="38" borderId="125" xfId="0" applyNumberFormat="1" applyFont="1" applyFill="1" applyBorder="1" applyAlignment="1">
      <alignment vertical="center"/>
    </xf>
    <xf numFmtId="3" fontId="16" fillId="38" borderId="126" xfId="0" applyNumberFormat="1" applyFont="1" applyFill="1" applyBorder="1" applyAlignment="1">
      <alignment vertical="center"/>
    </xf>
    <xf numFmtId="3" fontId="16" fillId="38" borderId="99" xfId="0" applyNumberFormat="1" applyFont="1" applyFill="1" applyBorder="1" applyAlignment="1">
      <alignment vertical="center" wrapText="1"/>
    </xf>
    <xf numFmtId="0" fontId="15" fillId="0" borderId="0" xfId="0" applyFont="1" applyAlignment="1" applyProtection="1">
      <alignment horizontal="left" vertical="center"/>
      <protection locked="0"/>
    </xf>
    <xf numFmtId="0" fontId="16" fillId="0" borderId="0" xfId="0" applyFont="1" applyAlignment="1">
      <alignment/>
    </xf>
    <xf numFmtId="0" fontId="15" fillId="0" borderId="127" xfId="0" applyFont="1" applyBorder="1" applyAlignment="1">
      <alignment/>
    </xf>
    <xf numFmtId="0" fontId="15" fillId="0" borderId="128" xfId="0" applyFont="1" applyBorder="1" applyAlignment="1">
      <alignment horizontal="center" vertical="center"/>
    </xf>
    <xf numFmtId="0" fontId="15" fillId="0" borderId="41" xfId="0" applyFont="1" applyBorder="1" applyAlignment="1">
      <alignment horizontal="center" vertical="center"/>
    </xf>
    <xf numFmtId="0" fontId="15" fillId="0" borderId="41" xfId="0" applyFont="1" applyFill="1" applyBorder="1" applyAlignment="1">
      <alignment horizontal="center" vertical="center"/>
    </xf>
    <xf numFmtId="0" fontId="15" fillId="0" borderId="128" xfId="0" applyFont="1" applyFill="1" applyBorder="1" applyAlignment="1">
      <alignment horizontal="center" vertical="center"/>
    </xf>
    <xf numFmtId="0" fontId="57" fillId="0" borderId="0" xfId="0" applyNumberFormat="1" applyFont="1" applyAlignment="1">
      <alignment/>
    </xf>
    <xf numFmtId="0" fontId="15" fillId="0" borderId="127" xfId="0" applyFont="1" applyBorder="1" applyAlignment="1">
      <alignment horizontal="center" vertical="center"/>
    </xf>
    <xf numFmtId="0" fontId="15" fillId="0" borderId="38" xfId="0" applyFont="1" applyBorder="1" applyAlignment="1">
      <alignment horizontal="center" vertical="center"/>
    </xf>
    <xf numFmtId="0" fontId="15" fillId="0" borderId="38" xfId="0" applyFont="1" applyFill="1" applyBorder="1" applyAlignment="1">
      <alignment horizontal="center" vertical="center"/>
    </xf>
    <xf numFmtId="0" fontId="15" fillId="0" borderId="129" xfId="0" applyFont="1" applyFill="1" applyBorder="1" applyAlignment="1">
      <alignment horizontal="center" vertical="center"/>
    </xf>
    <xf numFmtId="0" fontId="15" fillId="0" borderId="130" xfId="0" applyFont="1" applyBorder="1" applyAlignment="1">
      <alignment vertical="center"/>
    </xf>
    <xf numFmtId="0" fontId="15" fillId="0" borderId="23" xfId="0" applyFont="1" applyBorder="1" applyAlignment="1">
      <alignment vertical="center"/>
    </xf>
    <xf numFmtId="0" fontId="15" fillId="0" borderId="131" xfId="0" applyFont="1" applyBorder="1" applyAlignment="1">
      <alignment vertical="center"/>
    </xf>
    <xf numFmtId="3" fontId="15" fillId="0" borderId="23" xfId="0" applyNumberFormat="1" applyFont="1" applyBorder="1" applyAlignment="1">
      <alignment vertical="center"/>
    </xf>
    <xf numFmtId="3" fontId="15" fillId="0" borderId="23" xfId="0" applyNumberFormat="1" applyFont="1" applyFill="1" applyBorder="1" applyAlignment="1">
      <alignment vertical="center"/>
    </xf>
    <xf numFmtId="0" fontId="15" fillId="0" borderId="23" xfId="0" applyFont="1" applyFill="1" applyBorder="1" applyAlignment="1">
      <alignment vertical="center"/>
    </xf>
    <xf numFmtId="0" fontId="15" fillId="0" borderId="132" xfId="0" applyFont="1" applyBorder="1" applyAlignment="1">
      <alignment vertical="center"/>
    </xf>
    <xf numFmtId="0" fontId="15" fillId="0" borderId="133" xfId="0" applyFont="1" applyBorder="1" applyAlignment="1">
      <alignment vertical="center"/>
    </xf>
    <xf numFmtId="0" fontId="15" fillId="0" borderId="55" xfId="0" applyFont="1" applyBorder="1" applyAlignment="1">
      <alignment vertical="center"/>
    </xf>
    <xf numFmtId="0" fontId="15" fillId="0" borderId="56" xfId="0" applyFont="1" applyBorder="1" applyAlignment="1">
      <alignment vertical="center"/>
    </xf>
    <xf numFmtId="3" fontId="15" fillId="0" borderId="55" xfId="0" applyNumberFormat="1" applyFont="1" applyBorder="1" applyAlignment="1">
      <alignment vertical="center"/>
    </xf>
    <xf numFmtId="3" fontId="15" fillId="0" borderId="55" xfId="0" applyNumberFormat="1" applyFont="1" applyFill="1" applyBorder="1" applyAlignment="1">
      <alignment vertical="center"/>
    </xf>
    <xf numFmtId="0" fontId="15" fillId="0" borderId="55" xfId="0" applyFont="1" applyFill="1" applyBorder="1" applyAlignment="1">
      <alignment vertical="center"/>
    </xf>
    <xf numFmtId="0" fontId="15" fillId="0" borderId="134" xfId="0" applyFont="1" applyBorder="1" applyAlignment="1">
      <alignment vertical="center"/>
    </xf>
    <xf numFmtId="0" fontId="15" fillId="0" borderId="135" xfId="0" applyFont="1" applyBorder="1" applyAlignment="1">
      <alignment vertical="center"/>
    </xf>
    <xf numFmtId="0" fontId="15" fillId="0" borderId="19" xfId="0" applyFont="1" applyBorder="1" applyAlignment="1">
      <alignment vertical="center"/>
    </xf>
    <xf numFmtId="3" fontId="15" fillId="0" borderId="84" xfId="0" applyNumberFormat="1" applyFont="1" applyBorder="1" applyAlignment="1">
      <alignment vertical="center"/>
    </xf>
    <xf numFmtId="3" fontId="15" fillId="0" borderId="19" xfId="0" applyNumberFormat="1" applyFont="1" applyBorder="1" applyAlignment="1">
      <alignment vertical="center"/>
    </xf>
    <xf numFmtId="3" fontId="15" fillId="0" borderId="19" xfId="0" applyNumberFormat="1" applyFont="1" applyFill="1" applyBorder="1" applyAlignment="1">
      <alignment vertical="center"/>
    </xf>
    <xf numFmtId="0" fontId="15" fillId="0" borderId="19" xfId="0" applyFont="1" applyFill="1" applyBorder="1" applyAlignment="1">
      <alignment vertical="center"/>
    </xf>
    <xf numFmtId="0" fontId="15" fillId="0" borderId="136" xfId="0" applyFont="1" applyBorder="1" applyAlignment="1">
      <alignment vertical="center"/>
    </xf>
    <xf numFmtId="0" fontId="15" fillId="0" borderId="137" xfId="0" applyFont="1" applyBorder="1" applyAlignment="1">
      <alignment vertical="center"/>
    </xf>
    <xf numFmtId="0" fontId="15" fillId="0" borderId="138" xfId="0" applyFont="1" applyBorder="1" applyAlignment="1">
      <alignment vertical="center"/>
    </xf>
    <xf numFmtId="3" fontId="15" fillId="0" borderId="139" xfId="0" applyNumberFormat="1" applyFont="1" applyBorder="1" applyAlignment="1">
      <alignment horizontal="center" vertical="center"/>
    </xf>
    <xf numFmtId="3" fontId="16" fillId="0" borderId="138" xfId="0" applyNumberFormat="1" applyFont="1" applyBorder="1" applyAlignment="1">
      <alignment vertical="center"/>
    </xf>
    <xf numFmtId="3" fontId="15" fillId="0" borderId="138" xfId="0" applyNumberFormat="1" applyFont="1" applyBorder="1" applyAlignment="1">
      <alignment vertical="center"/>
    </xf>
    <xf numFmtId="0" fontId="15" fillId="0" borderId="119" xfId="0" applyFont="1" applyBorder="1" applyAlignment="1">
      <alignment vertical="center"/>
    </xf>
    <xf numFmtId="3" fontId="15" fillId="0" borderId="0" xfId="0" applyNumberFormat="1" applyFont="1" applyBorder="1" applyAlignment="1">
      <alignment/>
    </xf>
    <xf numFmtId="0" fontId="16" fillId="0" borderId="140" xfId="0" applyFont="1" applyBorder="1" applyAlignment="1">
      <alignment/>
    </xf>
    <xf numFmtId="0" fontId="16" fillId="0" borderId="141" xfId="0" applyFont="1" applyBorder="1" applyAlignment="1">
      <alignment/>
    </xf>
    <xf numFmtId="3" fontId="16" fillId="0" borderId="141" xfId="0" applyNumberFormat="1" applyFont="1" applyBorder="1" applyAlignment="1">
      <alignment/>
    </xf>
    <xf numFmtId="3" fontId="16" fillId="0" borderId="99" xfId="0" applyNumberFormat="1" applyFont="1" applyBorder="1" applyAlignment="1">
      <alignment/>
    </xf>
    <xf numFmtId="0" fontId="16" fillId="0" borderId="0" xfId="0" applyFont="1" applyBorder="1" applyAlignment="1">
      <alignment/>
    </xf>
    <xf numFmtId="0" fontId="15" fillId="0" borderId="0" xfId="0" applyFont="1" applyFill="1" applyAlignment="1">
      <alignment horizontal="right"/>
    </xf>
    <xf numFmtId="3" fontId="15" fillId="0" borderId="0" xfId="0" applyNumberFormat="1" applyFont="1" applyAlignment="1">
      <alignment/>
    </xf>
    <xf numFmtId="0" fontId="25" fillId="0" borderId="140" xfId="0" applyFont="1" applyBorder="1" applyAlignment="1">
      <alignment/>
    </xf>
    <xf numFmtId="0" fontId="17" fillId="0" borderId="142" xfId="0" applyFont="1" applyBorder="1" applyAlignment="1">
      <alignment vertical="center"/>
    </xf>
    <xf numFmtId="0" fontId="17" fillId="0" borderId="143" xfId="0" applyFont="1" applyBorder="1" applyAlignment="1">
      <alignment horizontal="center" vertical="center" wrapText="1"/>
    </xf>
    <xf numFmtId="0" fontId="17" fillId="0" borderId="144" xfId="0" applyFont="1" applyBorder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0" fontId="15" fillId="0" borderId="145" xfId="0" applyFont="1" applyBorder="1" applyAlignment="1">
      <alignment horizontal="center" vertical="center"/>
    </xf>
    <xf numFmtId="0" fontId="15" fillId="0" borderId="146" xfId="0" applyFont="1" applyBorder="1" applyAlignment="1">
      <alignment vertical="center"/>
    </xf>
    <xf numFmtId="0" fontId="58" fillId="0" borderId="147" xfId="0" applyFont="1" applyBorder="1" applyAlignment="1">
      <alignment vertical="center" wrapText="1"/>
    </xf>
    <xf numFmtId="0" fontId="15" fillId="0" borderId="148" xfId="0" applyFont="1" applyBorder="1" applyAlignment="1">
      <alignment vertical="center"/>
    </xf>
    <xf numFmtId="0" fontId="59" fillId="0" borderId="149" xfId="0" applyFont="1" applyBorder="1" applyAlignment="1">
      <alignment vertical="center"/>
    </xf>
    <xf numFmtId="0" fontId="60" fillId="0" borderId="150" xfId="0" applyFont="1" applyBorder="1" applyAlignment="1">
      <alignment vertical="center"/>
    </xf>
    <xf numFmtId="0" fontId="15" fillId="0" borderId="150" xfId="0" applyFont="1" applyBorder="1" applyAlignment="1">
      <alignment vertical="center"/>
    </xf>
    <xf numFmtId="0" fontId="15" fillId="0" borderId="151" xfId="0" applyFont="1" applyBorder="1" applyAlignment="1">
      <alignment vertical="center"/>
    </xf>
    <xf numFmtId="0" fontId="15" fillId="0" borderId="152" xfId="0" applyFont="1" applyBorder="1" applyAlignment="1">
      <alignment horizontal="center" vertical="center"/>
    </xf>
    <xf numFmtId="0" fontId="15" fillId="0" borderId="153" xfId="0" applyFont="1" applyBorder="1" applyAlignment="1">
      <alignment vertical="center"/>
    </xf>
    <xf numFmtId="0" fontId="16" fillId="0" borderId="154" xfId="0" applyFont="1" applyBorder="1" applyAlignment="1">
      <alignment vertical="center" wrapText="1"/>
    </xf>
    <xf numFmtId="0" fontId="15" fillId="0" borderId="155" xfId="0" applyFont="1" applyBorder="1" applyAlignment="1">
      <alignment vertical="center"/>
    </xf>
    <xf numFmtId="0" fontId="15" fillId="0" borderId="128" xfId="0" applyFont="1" applyBorder="1" applyAlignment="1">
      <alignment vertical="center"/>
    </xf>
    <xf numFmtId="0" fontId="17" fillId="0" borderId="137" xfId="0" applyFont="1" applyBorder="1" applyAlignment="1">
      <alignment vertical="center"/>
    </xf>
    <xf numFmtId="0" fontId="17" fillId="0" borderId="156" xfId="0" applyFont="1" applyBorder="1" applyAlignment="1">
      <alignment horizontal="center" vertical="center" wrapText="1"/>
    </xf>
    <xf numFmtId="0" fontId="17" fillId="0" borderId="138" xfId="0" applyFont="1" applyBorder="1" applyAlignment="1">
      <alignment horizontal="center" vertical="center" wrapText="1"/>
    </xf>
    <xf numFmtId="0" fontId="15" fillId="0" borderId="157" xfId="0" applyFont="1" applyBorder="1" applyAlignment="1">
      <alignment horizontal="center" vertical="center"/>
    </xf>
    <xf numFmtId="0" fontId="15" fillId="0" borderId="158" xfId="0" applyFont="1" applyBorder="1" applyAlignment="1">
      <alignment vertical="center"/>
    </xf>
    <xf numFmtId="0" fontId="15" fillId="0" borderId="151" xfId="0" applyFont="1" applyBorder="1" applyAlignment="1">
      <alignment horizontal="center" vertical="center"/>
    </xf>
    <xf numFmtId="0" fontId="15" fillId="0" borderId="129" xfId="0" applyFont="1" applyBorder="1" applyAlignment="1">
      <alignment vertical="center" wrapText="1"/>
    </xf>
    <xf numFmtId="0" fontId="15" fillId="0" borderId="127" xfId="0" applyFont="1" applyBorder="1" applyAlignment="1">
      <alignment vertical="center" wrapText="1"/>
    </xf>
    <xf numFmtId="14" fontId="15" fillId="0" borderId="146" xfId="0" applyNumberFormat="1" applyFont="1" applyBorder="1" applyAlignment="1">
      <alignment horizontal="center" vertical="center" wrapText="1"/>
    </xf>
    <xf numFmtId="0" fontId="16" fillId="0" borderId="147" xfId="0" applyFont="1" applyBorder="1" applyAlignment="1">
      <alignment vertical="center" wrapText="1"/>
    </xf>
    <xf numFmtId="0" fontId="15" fillId="0" borderId="157" xfId="0" applyFont="1" applyBorder="1" applyAlignment="1">
      <alignment vertical="center"/>
    </xf>
    <xf numFmtId="0" fontId="15" fillId="0" borderId="124" xfId="0" applyFont="1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61" fillId="0" borderId="0" xfId="0" applyFont="1" applyFill="1" applyBorder="1" applyAlignment="1">
      <alignment horizontal="left" vertical="center"/>
    </xf>
    <xf numFmtId="0" fontId="17" fillId="0" borderId="159" xfId="0" applyFont="1" applyBorder="1" applyAlignment="1">
      <alignment vertical="center"/>
    </xf>
    <xf numFmtId="0" fontId="15" fillId="0" borderId="148" xfId="0" applyFont="1" applyBorder="1" applyAlignment="1">
      <alignment horizontal="center" vertical="center"/>
    </xf>
    <xf numFmtId="0" fontId="18" fillId="0" borderId="99" xfId="0" applyFont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7" fillId="0" borderId="0" xfId="0" applyFont="1" applyAlignment="1">
      <alignment/>
    </xf>
    <xf numFmtId="0" fontId="17" fillId="0" borderId="0" xfId="0" applyFont="1" applyAlignment="1">
      <alignment/>
    </xf>
    <xf numFmtId="0" fontId="54" fillId="0" borderId="0" xfId="0" applyFont="1" applyAlignment="1">
      <alignment/>
    </xf>
    <xf numFmtId="0" fontId="62" fillId="0" borderId="0" xfId="0" applyFont="1" applyAlignment="1">
      <alignment vertical="center"/>
    </xf>
    <xf numFmtId="0" fontId="20" fillId="0" borderId="51" xfId="0" applyFont="1" applyBorder="1" applyAlignment="1">
      <alignment horizontal="center" vertical="center"/>
    </xf>
    <xf numFmtId="0" fontId="20" fillId="0" borderId="160" xfId="0" applyFont="1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0" fontId="20" fillId="0" borderId="52" xfId="0" applyFont="1" applyBorder="1" applyAlignment="1">
      <alignment horizontal="center" vertical="center"/>
    </xf>
    <xf numFmtId="4" fontId="15" fillId="0" borderId="161" xfId="0" applyNumberFormat="1" applyFont="1" applyBorder="1" applyAlignment="1">
      <alignment vertical="center"/>
    </xf>
    <xf numFmtId="0" fontId="15" fillId="0" borderId="60" xfId="0" applyFont="1" applyBorder="1" applyAlignment="1">
      <alignment vertical="center"/>
    </xf>
    <xf numFmtId="0" fontId="15" fillId="0" borderId="59" xfId="0" applyFont="1" applyBorder="1" applyAlignment="1">
      <alignment vertical="center"/>
    </xf>
    <xf numFmtId="49" fontId="15" fillId="0" borderId="59" xfId="0" applyNumberFormat="1" applyFont="1" applyBorder="1" applyAlignment="1">
      <alignment vertical="center"/>
    </xf>
    <xf numFmtId="0" fontId="15" fillId="0" borderId="162" xfId="0" applyFont="1" applyBorder="1" applyAlignment="1">
      <alignment vertical="center" wrapText="1"/>
    </xf>
    <xf numFmtId="4" fontId="21" fillId="0" borderId="163" xfId="0" applyNumberFormat="1" applyFont="1" applyBorder="1" applyAlignment="1">
      <alignment vertical="center"/>
    </xf>
    <xf numFmtId="0" fontId="21" fillId="0" borderId="56" xfId="0" applyFont="1" applyBorder="1" applyAlignment="1">
      <alignment vertical="center" wrapText="1"/>
    </xf>
    <xf numFmtId="0" fontId="21" fillId="0" borderId="55" xfId="0" applyFont="1" applyBorder="1" applyAlignment="1">
      <alignment vertical="center" wrapText="1"/>
    </xf>
    <xf numFmtId="0" fontId="21" fillId="0" borderId="134" xfId="0" applyFont="1" applyBorder="1" applyAlignment="1">
      <alignment vertical="center" wrapText="1"/>
    </xf>
    <xf numFmtId="4" fontId="21" fillId="0" borderId="117" xfId="0" applyNumberFormat="1" applyFont="1" applyBorder="1" applyAlignment="1">
      <alignment vertical="center"/>
    </xf>
    <xf numFmtId="0" fontId="21" fillId="0" borderId="88" xfId="0" applyFont="1" applyBorder="1" applyAlignment="1">
      <alignment vertical="center" wrapText="1"/>
    </xf>
    <xf numFmtId="0" fontId="21" fillId="0" borderId="87" xfId="0" applyFont="1" applyBorder="1" applyAlignment="1">
      <alignment vertical="center" wrapText="1"/>
    </xf>
    <xf numFmtId="0" fontId="21" fillId="0" borderId="118" xfId="0" applyFont="1" applyBorder="1" applyAlignment="1">
      <alignment vertical="center" wrapText="1"/>
    </xf>
    <xf numFmtId="0" fontId="21" fillId="0" borderId="0" xfId="0" applyFont="1" applyAlignment="1">
      <alignment vertical="center"/>
    </xf>
    <xf numFmtId="49" fontId="15" fillId="0" borderId="93" xfId="0" applyNumberFormat="1" applyFont="1" applyBorder="1" applyAlignment="1">
      <alignment horizontal="left" vertical="center" wrapText="1"/>
    </xf>
    <xf numFmtId="49" fontId="15" fillId="0" borderId="0" xfId="0" applyNumberFormat="1" applyFont="1" applyBorder="1" applyAlignment="1">
      <alignment horizontal="left" vertical="center" wrapText="1"/>
    </xf>
    <xf numFmtId="49" fontId="15" fillId="0" borderId="63" xfId="0" applyNumberFormat="1" applyFont="1" applyBorder="1" applyAlignment="1">
      <alignment horizontal="left" vertical="center" wrapText="1"/>
    </xf>
    <xf numFmtId="0" fontId="13" fillId="0" borderId="0" xfId="49" applyFont="1">
      <alignment/>
      <protection/>
    </xf>
    <xf numFmtId="0" fontId="0" fillId="0" borderId="0" xfId="49" applyFont="1">
      <alignment/>
      <protection/>
    </xf>
    <xf numFmtId="0" fontId="1" fillId="0" borderId="0" xfId="49" applyFont="1">
      <alignment/>
      <protection/>
    </xf>
    <xf numFmtId="3" fontId="13" fillId="0" borderId="164" xfId="49" applyNumberFormat="1" applyFont="1" applyBorder="1" applyAlignment="1">
      <alignment horizontal="center"/>
      <protection/>
    </xf>
    <xf numFmtId="4" fontId="13" fillId="0" borderId="164" xfId="49" applyNumberFormat="1" applyFont="1" applyBorder="1" applyAlignment="1">
      <alignment horizontal="center"/>
      <protection/>
    </xf>
    <xf numFmtId="0" fontId="13" fillId="0" borderId="164" xfId="49" applyFont="1" applyBorder="1">
      <alignment/>
      <protection/>
    </xf>
    <xf numFmtId="3" fontId="13" fillId="0" borderId="164" xfId="49" applyNumberFormat="1" applyFont="1" applyBorder="1" applyAlignment="1">
      <alignment horizontal="right"/>
      <protection/>
    </xf>
    <xf numFmtId="4" fontId="13" fillId="0" borderId="164" xfId="49" applyNumberFormat="1" applyFont="1" applyBorder="1" applyAlignment="1">
      <alignment horizontal="right"/>
      <protection/>
    </xf>
    <xf numFmtId="49" fontId="28" fillId="0" borderId="103" xfId="49" applyNumberFormat="1" applyFont="1" applyBorder="1" applyAlignment="1">
      <alignment horizontal="center"/>
      <protection/>
    </xf>
    <xf numFmtId="0" fontId="28" fillId="0" borderId="103" xfId="49" applyFont="1" applyBorder="1">
      <alignment/>
      <protection/>
    </xf>
    <xf numFmtId="3" fontId="28" fillId="0" borderId="103" xfId="49" applyNumberFormat="1" applyFont="1" applyBorder="1" applyAlignment="1">
      <alignment horizontal="right"/>
      <protection/>
    </xf>
    <xf numFmtId="4" fontId="28" fillId="0" borderId="103" xfId="49" applyNumberFormat="1" applyFont="1" applyBorder="1" applyAlignment="1">
      <alignment horizontal="right"/>
      <protection/>
    </xf>
    <xf numFmtId="0" fontId="13" fillId="0" borderId="108" xfId="49" applyFont="1" applyBorder="1">
      <alignment/>
      <protection/>
    </xf>
    <xf numFmtId="3" fontId="13" fillId="0" borderId="108" xfId="49" applyNumberFormat="1" applyFont="1" applyBorder="1" applyAlignment="1">
      <alignment horizontal="right"/>
      <protection/>
    </xf>
    <xf numFmtId="4" fontId="13" fillId="0" borderId="108" xfId="49" applyNumberFormat="1" applyFont="1" applyBorder="1" applyAlignment="1">
      <alignment horizontal="right"/>
      <protection/>
    </xf>
    <xf numFmtId="0" fontId="13" fillId="0" borderId="103" xfId="49" applyFont="1" applyBorder="1">
      <alignment/>
      <protection/>
    </xf>
    <xf numFmtId="3" fontId="13" fillId="0" borderId="103" xfId="49" applyNumberFormat="1" applyFont="1" applyBorder="1" applyAlignment="1">
      <alignment horizontal="right"/>
      <protection/>
    </xf>
    <xf numFmtId="4" fontId="13" fillId="0" borderId="103" xfId="49" applyNumberFormat="1" applyFont="1" applyBorder="1" applyAlignment="1">
      <alignment horizontal="right"/>
      <protection/>
    </xf>
    <xf numFmtId="49" fontId="29" fillId="0" borderId="103" xfId="49" applyNumberFormat="1" applyFont="1" applyBorder="1" applyAlignment="1">
      <alignment horizontal="center"/>
      <protection/>
    </xf>
    <xf numFmtId="0" fontId="29" fillId="0" borderId="103" xfId="49" applyFont="1" applyBorder="1">
      <alignment/>
      <protection/>
    </xf>
    <xf numFmtId="3" fontId="29" fillId="0" borderId="103" xfId="49" applyNumberFormat="1" applyFont="1" applyBorder="1" applyAlignment="1">
      <alignment horizontal="right"/>
      <protection/>
    </xf>
    <xf numFmtId="4" fontId="29" fillId="0" borderId="103" xfId="49" applyNumberFormat="1" applyFont="1" applyBorder="1" applyAlignment="1">
      <alignment horizontal="right"/>
      <protection/>
    </xf>
    <xf numFmtId="0" fontId="0" fillId="0" borderId="103" xfId="49" applyFont="1" applyBorder="1">
      <alignment/>
      <protection/>
    </xf>
    <xf numFmtId="3" fontId="0" fillId="0" borderId="103" xfId="49" applyNumberFormat="1" applyFont="1" applyBorder="1" applyAlignment="1">
      <alignment horizontal="right"/>
      <protection/>
    </xf>
    <xf numFmtId="4" fontId="0" fillId="0" borderId="103" xfId="49" applyNumberFormat="1" applyFont="1" applyBorder="1" applyAlignment="1">
      <alignment horizontal="right"/>
      <protection/>
    </xf>
    <xf numFmtId="0" fontId="0" fillId="0" borderId="103" xfId="49" applyFont="1" applyFill="1" applyBorder="1">
      <alignment/>
      <protection/>
    </xf>
    <xf numFmtId="0" fontId="0" fillId="0" borderId="109" xfId="49" applyFont="1" applyBorder="1">
      <alignment/>
      <protection/>
    </xf>
    <xf numFmtId="3" fontId="0" fillId="0" borderId="109" xfId="49" applyNumberFormat="1" applyFont="1" applyBorder="1" applyAlignment="1">
      <alignment horizontal="right"/>
      <protection/>
    </xf>
    <xf numFmtId="4" fontId="0" fillId="0" borderId="109" xfId="49" applyNumberFormat="1" applyFont="1" applyBorder="1" applyAlignment="1">
      <alignment horizontal="right"/>
      <protection/>
    </xf>
    <xf numFmtId="0" fontId="30" fillId="0" borderId="103" xfId="49" applyFont="1" applyBorder="1">
      <alignment/>
      <protection/>
    </xf>
    <xf numFmtId="3" fontId="30" fillId="0" borderId="103" xfId="49" applyNumberFormat="1" applyFont="1" applyBorder="1" applyAlignment="1">
      <alignment horizontal="right"/>
      <protection/>
    </xf>
    <xf numFmtId="4" fontId="30" fillId="0" borderId="103" xfId="49" applyNumberFormat="1" applyFont="1" applyBorder="1" applyAlignment="1">
      <alignment horizontal="right"/>
      <protection/>
    </xf>
    <xf numFmtId="0" fontId="1" fillId="0" borderId="103" xfId="49" applyFont="1" applyBorder="1">
      <alignment/>
      <protection/>
    </xf>
    <xf numFmtId="3" fontId="0" fillId="0" borderId="0" xfId="49" applyNumberFormat="1" applyFont="1" applyAlignment="1">
      <alignment horizontal="right"/>
      <protection/>
    </xf>
    <xf numFmtId="4" fontId="0" fillId="0" borderId="0" xfId="49" applyNumberFormat="1" applyFont="1" applyAlignment="1">
      <alignment horizontal="right"/>
      <protection/>
    </xf>
    <xf numFmtId="0" fontId="13" fillId="0" borderId="165" xfId="49" applyFont="1" applyBorder="1">
      <alignment/>
      <protection/>
    </xf>
    <xf numFmtId="3" fontId="13" fillId="0" borderId="165" xfId="49" applyNumberFormat="1" applyFont="1" applyBorder="1" applyAlignment="1">
      <alignment horizontal="right"/>
      <protection/>
    </xf>
    <xf numFmtId="4" fontId="13" fillId="0" borderId="165" xfId="49" applyNumberFormat="1" applyFont="1" applyBorder="1" applyAlignment="1">
      <alignment horizontal="right"/>
      <protection/>
    </xf>
    <xf numFmtId="4" fontId="32" fillId="0" borderId="0" xfId="49" applyNumberFormat="1" applyFont="1" applyAlignment="1">
      <alignment horizontal="right"/>
      <protection/>
    </xf>
    <xf numFmtId="0" fontId="33" fillId="0" borderId="0" xfId="51" applyFont="1">
      <alignment/>
      <protection/>
    </xf>
    <xf numFmtId="0" fontId="86" fillId="0" borderId="0" xfId="51">
      <alignment/>
      <protection/>
    </xf>
    <xf numFmtId="0" fontId="63" fillId="0" borderId="0" xfId="51" applyFont="1">
      <alignment/>
      <protection/>
    </xf>
    <xf numFmtId="0" fontId="86" fillId="0" borderId="164" xfId="51" applyBorder="1" applyAlignment="1">
      <alignment horizontal="center"/>
      <protection/>
    </xf>
    <xf numFmtId="14" fontId="86" fillId="0" borderId="103" xfId="51" applyNumberFormat="1" applyBorder="1" applyAlignment="1">
      <alignment horizontal="center"/>
      <protection/>
    </xf>
    <xf numFmtId="0" fontId="86" fillId="0" borderId="103" xfId="51" applyBorder="1" applyAlignment="1">
      <alignment horizontal="center"/>
      <protection/>
    </xf>
    <xf numFmtId="0" fontId="20" fillId="0" borderId="164" xfId="51" applyFont="1" applyBorder="1" applyAlignment="1">
      <alignment horizontal="center"/>
      <protection/>
    </xf>
    <xf numFmtId="3" fontId="20" fillId="0" borderId="164" xfId="51" applyNumberFormat="1" applyFont="1" applyBorder="1" applyAlignment="1">
      <alignment horizontal="right"/>
      <protection/>
    </xf>
    <xf numFmtId="4" fontId="20" fillId="0" borderId="164" xfId="51" applyNumberFormat="1" applyFont="1" applyBorder="1" applyAlignment="1">
      <alignment horizontal="right"/>
      <protection/>
    </xf>
    <xf numFmtId="0" fontId="20" fillId="0" borderId="164" xfId="51" applyFont="1" applyBorder="1" applyAlignment="1">
      <alignment horizontal="right"/>
      <protection/>
    </xf>
    <xf numFmtId="0" fontId="86" fillId="0" borderId="164" xfId="51" applyBorder="1">
      <alignment/>
      <protection/>
    </xf>
    <xf numFmtId="3" fontId="86" fillId="0" borderId="164" xfId="51" applyNumberFormat="1" applyBorder="1" applyAlignment="1">
      <alignment horizontal="right"/>
      <protection/>
    </xf>
    <xf numFmtId="4" fontId="86" fillId="0" borderId="164" xfId="51" applyNumberFormat="1" applyBorder="1" applyAlignment="1">
      <alignment horizontal="right"/>
      <protection/>
    </xf>
    <xf numFmtId="0" fontId="86" fillId="0" borderId="164" xfId="51" applyBorder="1" applyAlignment="1">
      <alignment horizontal="right"/>
      <protection/>
    </xf>
    <xf numFmtId="0" fontId="20" fillId="0" borderId="103" xfId="51" applyFont="1" applyBorder="1">
      <alignment/>
      <protection/>
    </xf>
    <xf numFmtId="3" fontId="20" fillId="0" borderId="103" xfId="51" applyNumberFormat="1" applyFont="1" applyBorder="1" applyAlignment="1">
      <alignment horizontal="right"/>
      <protection/>
    </xf>
    <xf numFmtId="4" fontId="20" fillId="0" borderId="103" xfId="51" applyNumberFormat="1" applyFont="1" applyBorder="1" applyAlignment="1">
      <alignment horizontal="right"/>
      <protection/>
    </xf>
    <xf numFmtId="0" fontId="20" fillId="0" borderId="103" xfId="51" applyFont="1" applyBorder="1" applyAlignment="1">
      <alignment horizontal="right"/>
      <protection/>
    </xf>
    <xf numFmtId="0" fontId="62" fillId="39" borderId="103" xfId="51" applyFont="1" applyFill="1" applyBorder="1">
      <alignment/>
      <protection/>
    </xf>
    <xf numFmtId="3" fontId="62" fillId="39" borderId="103" xfId="51" applyNumberFormat="1" applyFont="1" applyFill="1" applyBorder="1" applyAlignment="1">
      <alignment horizontal="right"/>
      <protection/>
    </xf>
    <xf numFmtId="4" fontId="62" fillId="39" borderId="103" xfId="51" applyNumberFormat="1" applyFont="1" applyFill="1" applyBorder="1" applyAlignment="1">
      <alignment horizontal="right"/>
      <protection/>
    </xf>
    <xf numFmtId="0" fontId="62" fillId="39" borderId="103" xfId="51" applyFont="1" applyFill="1" applyBorder="1" applyAlignment="1">
      <alignment horizontal="right"/>
      <protection/>
    </xf>
    <xf numFmtId="0" fontId="86" fillId="0" borderId="103" xfId="51" applyBorder="1">
      <alignment/>
      <protection/>
    </xf>
    <xf numFmtId="3" fontId="86" fillId="0" borderId="103" xfId="51" applyNumberFormat="1" applyBorder="1" applyAlignment="1">
      <alignment horizontal="right"/>
      <protection/>
    </xf>
    <xf numFmtId="4" fontId="86" fillId="0" borderId="103" xfId="51" applyNumberFormat="1" applyBorder="1" applyAlignment="1">
      <alignment horizontal="right"/>
      <protection/>
    </xf>
    <xf numFmtId="0" fontId="86" fillId="0" borderId="103" xfId="51" applyBorder="1" applyAlignment="1">
      <alignment horizontal="right"/>
      <protection/>
    </xf>
    <xf numFmtId="0" fontId="20" fillId="0" borderId="164" xfId="51" applyFont="1" applyBorder="1">
      <alignment/>
      <protection/>
    </xf>
    <xf numFmtId="0" fontId="20" fillId="0" borderId="99" xfId="51" applyFont="1" applyBorder="1">
      <alignment/>
      <protection/>
    </xf>
    <xf numFmtId="3" fontId="20" fillId="0" borderId="99" xfId="51" applyNumberFormat="1" applyFont="1" applyBorder="1" applyAlignment="1">
      <alignment horizontal="right"/>
      <protection/>
    </xf>
    <xf numFmtId="4" fontId="20" fillId="0" borderId="99" xfId="51" applyNumberFormat="1" applyFont="1" applyBorder="1" applyAlignment="1">
      <alignment horizontal="right"/>
      <protection/>
    </xf>
    <xf numFmtId="0" fontId="20" fillId="0" borderId="99" xfId="51" applyFont="1" applyBorder="1" applyAlignment="1">
      <alignment horizontal="right"/>
      <protection/>
    </xf>
    <xf numFmtId="0" fontId="86" fillId="0" borderId="99" xfId="51" applyBorder="1">
      <alignment/>
      <protection/>
    </xf>
    <xf numFmtId="3" fontId="86" fillId="0" borderId="99" xfId="51" applyNumberFormat="1" applyBorder="1" applyAlignment="1">
      <alignment horizontal="right"/>
      <protection/>
    </xf>
    <xf numFmtId="4" fontId="86" fillId="0" borderId="99" xfId="51" applyNumberFormat="1" applyBorder="1" applyAlignment="1">
      <alignment horizontal="right"/>
      <protection/>
    </xf>
    <xf numFmtId="0" fontId="86" fillId="0" borderId="99" xfId="51" applyBorder="1" applyAlignment="1">
      <alignment horizontal="right"/>
      <protection/>
    </xf>
    <xf numFmtId="0" fontId="64" fillId="0" borderId="0" xfId="51" applyFont="1" applyAlignment="1">
      <alignment horizontal="right"/>
      <protection/>
    </xf>
    <xf numFmtId="0" fontId="13" fillId="0" borderId="0" xfId="52" applyFont="1">
      <alignment/>
      <protection/>
    </xf>
    <xf numFmtId="0" fontId="0" fillId="0" borderId="0" xfId="52">
      <alignment/>
      <protection/>
    </xf>
    <xf numFmtId="0" fontId="13" fillId="0" borderId="51" xfId="52" applyFont="1" applyBorder="1" applyAlignment="1">
      <alignment horizontal="center"/>
      <protection/>
    </xf>
    <xf numFmtId="0" fontId="13" fillId="0" borderId="166" xfId="52" applyFont="1" applyBorder="1" applyAlignment="1">
      <alignment horizontal="center"/>
      <protection/>
    </xf>
    <xf numFmtId="0" fontId="0" fillId="0" borderId="164" xfId="52" applyBorder="1">
      <alignment/>
      <protection/>
    </xf>
    <xf numFmtId="0" fontId="0" fillId="0" borderId="128" xfId="52" applyBorder="1">
      <alignment/>
      <protection/>
    </xf>
    <xf numFmtId="3" fontId="0" fillId="0" borderId="152" xfId="52" applyNumberFormat="1" applyBorder="1">
      <alignment/>
      <protection/>
    </xf>
    <xf numFmtId="4" fontId="0" fillId="0" borderId="167" xfId="52" applyNumberFormat="1" applyBorder="1">
      <alignment/>
      <protection/>
    </xf>
    <xf numFmtId="49" fontId="29" fillId="0" borderId="103" xfId="52" applyNumberFormat="1" applyFont="1" applyBorder="1" applyAlignment="1">
      <alignment horizontal="center"/>
      <protection/>
    </xf>
    <xf numFmtId="0" fontId="29" fillId="0" borderId="0" xfId="52" applyFont="1" applyBorder="1">
      <alignment/>
      <protection/>
    </xf>
    <xf numFmtId="3" fontId="29" fillId="0" borderId="148" xfId="52" applyNumberFormat="1" applyFont="1" applyBorder="1">
      <alignment/>
      <protection/>
    </xf>
    <xf numFmtId="4" fontId="29" fillId="0" borderId="122" xfId="52" applyNumberFormat="1" applyFont="1" applyBorder="1">
      <alignment/>
      <protection/>
    </xf>
    <xf numFmtId="0" fontId="0" fillId="0" borderId="103" xfId="52" applyBorder="1">
      <alignment/>
      <protection/>
    </xf>
    <xf numFmtId="0" fontId="0" fillId="0" borderId="0" xfId="52" applyBorder="1">
      <alignment/>
      <protection/>
    </xf>
    <xf numFmtId="3" fontId="0" fillId="0" borderId="148" xfId="52" applyNumberFormat="1" applyBorder="1">
      <alignment/>
      <protection/>
    </xf>
    <xf numFmtId="4" fontId="0" fillId="0" borderId="122" xfId="52" applyNumberFormat="1" applyBorder="1">
      <alignment/>
      <protection/>
    </xf>
    <xf numFmtId="0" fontId="0" fillId="0" borderId="93" xfId="52" applyBorder="1">
      <alignment/>
      <protection/>
    </xf>
    <xf numFmtId="0" fontId="0" fillId="0" borderId="109" xfId="52" applyBorder="1">
      <alignment/>
      <protection/>
    </xf>
    <xf numFmtId="0" fontId="0" fillId="0" borderId="168" xfId="52" applyBorder="1">
      <alignment/>
      <protection/>
    </xf>
    <xf numFmtId="0" fontId="0" fillId="0" borderId="71" xfId="52" applyBorder="1">
      <alignment/>
      <protection/>
    </xf>
    <xf numFmtId="3" fontId="0" fillId="0" borderId="161" xfId="52" applyNumberFormat="1" applyBorder="1">
      <alignment/>
      <protection/>
    </xf>
    <xf numFmtId="4" fontId="0" fillId="0" borderId="162" xfId="52" applyNumberFormat="1" applyBorder="1">
      <alignment/>
      <protection/>
    </xf>
    <xf numFmtId="0" fontId="0" fillId="0" borderId="165" xfId="52" applyBorder="1">
      <alignment/>
      <protection/>
    </xf>
    <xf numFmtId="0" fontId="0" fillId="0" borderId="75" xfId="52" applyBorder="1">
      <alignment/>
      <protection/>
    </xf>
    <xf numFmtId="3" fontId="0" fillId="0" borderId="121" xfId="52" applyNumberFormat="1" applyBorder="1">
      <alignment/>
      <protection/>
    </xf>
    <xf numFmtId="4" fontId="0" fillId="0" borderId="136" xfId="52" applyNumberFormat="1" applyBorder="1">
      <alignment/>
      <protection/>
    </xf>
    <xf numFmtId="0" fontId="1" fillId="0" borderId="0" xfId="52" applyFont="1" applyBorder="1">
      <alignment/>
      <protection/>
    </xf>
    <xf numFmtId="0" fontId="1" fillId="0" borderId="71" xfId="52" applyFont="1" applyBorder="1">
      <alignment/>
      <protection/>
    </xf>
    <xf numFmtId="0" fontId="0" fillId="0" borderId="108" xfId="52" applyBorder="1">
      <alignment/>
      <protection/>
    </xf>
    <xf numFmtId="0" fontId="0" fillId="0" borderId="127" xfId="52" applyBorder="1">
      <alignment/>
      <protection/>
    </xf>
    <xf numFmtId="3" fontId="0" fillId="0" borderId="151" xfId="52" applyNumberFormat="1" applyBorder="1">
      <alignment/>
      <protection/>
    </xf>
    <xf numFmtId="4" fontId="0" fillId="0" borderId="126" xfId="52" applyNumberFormat="1" applyBorder="1">
      <alignment/>
      <protection/>
    </xf>
    <xf numFmtId="0" fontId="36" fillId="0" borderId="0" xfId="52" applyFont="1" applyAlignment="1">
      <alignment horizontal="right"/>
      <protection/>
    </xf>
    <xf numFmtId="0" fontId="0" fillId="0" borderId="0" xfId="49">
      <alignment/>
      <protection/>
    </xf>
    <xf numFmtId="0" fontId="13" fillId="0" borderId="51" xfId="49" applyFont="1" applyBorder="1" applyAlignment="1">
      <alignment horizontal="center"/>
      <protection/>
    </xf>
    <xf numFmtId="0" fontId="13" fillId="0" borderId="166" xfId="49" applyFont="1" applyBorder="1" applyAlignment="1">
      <alignment horizontal="center"/>
      <protection/>
    </xf>
    <xf numFmtId="0" fontId="0" fillId="0" borderId="164" xfId="49" applyBorder="1">
      <alignment/>
      <protection/>
    </xf>
    <xf numFmtId="0" fontId="0" fillId="0" borderId="128" xfId="49" applyBorder="1">
      <alignment/>
      <protection/>
    </xf>
    <xf numFmtId="3" fontId="0" fillId="0" borderId="152" xfId="49" applyNumberFormat="1" applyBorder="1">
      <alignment/>
      <protection/>
    </xf>
    <xf numFmtId="4" fontId="0" fillId="0" borderId="167" xfId="49" applyNumberFormat="1" applyBorder="1">
      <alignment/>
      <protection/>
    </xf>
    <xf numFmtId="0" fontId="29" fillId="0" borderId="0" xfId="49" applyFont="1" applyBorder="1">
      <alignment/>
      <protection/>
    </xf>
    <xf numFmtId="3" fontId="29" fillId="0" borderId="148" xfId="49" applyNumberFormat="1" applyFont="1" applyBorder="1">
      <alignment/>
      <protection/>
    </xf>
    <xf numFmtId="4" fontId="29" fillId="0" borderId="122" xfId="49" applyNumberFormat="1" applyFont="1" applyBorder="1">
      <alignment/>
      <protection/>
    </xf>
    <xf numFmtId="0" fontId="0" fillId="0" borderId="103" xfId="49" applyBorder="1">
      <alignment/>
      <protection/>
    </xf>
    <xf numFmtId="0" fontId="0" fillId="0" borderId="0" xfId="49" applyBorder="1">
      <alignment/>
      <protection/>
    </xf>
    <xf numFmtId="3" fontId="0" fillId="0" borderId="148" xfId="49" applyNumberFormat="1" applyBorder="1">
      <alignment/>
      <protection/>
    </xf>
    <xf numFmtId="4" fontId="0" fillId="0" borderId="122" xfId="49" applyNumberFormat="1" applyBorder="1">
      <alignment/>
      <protection/>
    </xf>
    <xf numFmtId="0" fontId="0" fillId="0" borderId="93" xfId="49" applyBorder="1">
      <alignment/>
      <protection/>
    </xf>
    <xf numFmtId="0" fontId="0" fillId="0" borderId="109" xfId="49" applyBorder="1">
      <alignment/>
      <protection/>
    </xf>
    <xf numFmtId="0" fontId="0" fillId="0" borderId="168" xfId="49" applyBorder="1">
      <alignment/>
      <protection/>
    </xf>
    <xf numFmtId="0" fontId="0" fillId="0" borderId="71" xfId="49" applyBorder="1">
      <alignment/>
      <protection/>
    </xf>
    <xf numFmtId="3" fontId="0" fillId="0" borderId="161" xfId="49" applyNumberFormat="1" applyBorder="1">
      <alignment/>
      <protection/>
    </xf>
    <xf numFmtId="4" fontId="0" fillId="0" borderId="162" xfId="49" applyNumberFormat="1" applyBorder="1">
      <alignment/>
      <protection/>
    </xf>
    <xf numFmtId="0" fontId="0" fillId="0" borderId="165" xfId="49" applyBorder="1">
      <alignment/>
      <protection/>
    </xf>
    <xf numFmtId="0" fontId="0" fillId="0" borderId="75" xfId="49" applyBorder="1">
      <alignment/>
      <protection/>
    </xf>
    <xf numFmtId="3" fontId="0" fillId="0" borderId="121" xfId="49" applyNumberFormat="1" applyBorder="1">
      <alignment/>
      <protection/>
    </xf>
    <xf numFmtId="4" fontId="0" fillId="0" borderId="136" xfId="49" applyNumberFormat="1" applyBorder="1">
      <alignment/>
      <protection/>
    </xf>
    <xf numFmtId="0" fontId="1" fillId="0" borderId="0" xfId="49" applyFont="1" applyBorder="1">
      <alignment/>
      <protection/>
    </xf>
    <xf numFmtId="0" fontId="1" fillId="0" borderId="71" xfId="49" applyFont="1" applyBorder="1">
      <alignment/>
      <protection/>
    </xf>
    <xf numFmtId="0" fontId="0" fillId="0" borderId="108" xfId="49" applyBorder="1">
      <alignment/>
      <protection/>
    </xf>
    <xf numFmtId="0" fontId="0" fillId="0" borderId="127" xfId="49" applyBorder="1">
      <alignment/>
      <protection/>
    </xf>
    <xf numFmtId="3" fontId="0" fillId="0" borderId="151" xfId="49" applyNumberFormat="1" applyBorder="1">
      <alignment/>
      <protection/>
    </xf>
    <xf numFmtId="4" fontId="0" fillId="0" borderId="126" xfId="49" applyNumberFormat="1" applyBorder="1">
      <alignment/>
      <protection/>
    </xf>
    <xf numFmtId="0" fontId="36" fillId="0" borderId="0" xfId="49" applyFont="1" applyAlignment="1">
      <alignment horizontal="right"/>
      <protection/>
    </xf>
    <xf numFmtId="0" fontId="37" fillId="0" borderId="0" xfId="49" applyFont="1">
      <alignment/>
      <protection/>
    </xf>
    <xf numFmtId="0" fontId="13" fillId="0" borderId="51" xfId="49" applyFont="1" applyBorder="1" applyAlignment="1">
      <alignment horizontal="center"/>
      <protection/>
    </xf>
    <xf numFmtId="0" fontId="13" fillId="0" borderId="52" xfId="49" applyFont="1" applyBorder="1" applyAlignment="1">
      <alignment horizontal="center"/>
      <protection/>
    </xf>
    <xf numFmtId="0" fontId="14" fillId="0" borderId="0" xfId="49" applyFont="1" applyBorder="1">
      <alignment/>
      <protection/>
    </xf>
    <xf numFmtId="3" fontId="14" fillId="0" borderId="148" xfId="49" applyNumberFormat="1" applyFont="1" applyBorder="1">
      <alignment/>
      <protection/>
    </xf>
    <xf numFmtId="4" fontId="14" fillId="0" borderId="122" xfId="49" applyNumberFormat="1" applyFont="1" applyBorder="1">
      <alignment/>
      <protection/>
    </xf>
    <xf numFmtId="0" fontId="1" fillId="0" borderId="0" xfId="49" applyFont="1" applyBorder="1">
      <alignment/>
      <protection/>
    </xf>
    <xf numFmtId="0" fontId="1" fillId="0" borderId="71" xfId="49" applyFont="1" applyBorder="1">
      <alignment/>
      <protection/>
    </xf>
    <xf numFmtId="3" fontId="0" fillId="0" borderId="0" xfId="49" applyNumberFormat="1">
      <alignment/>
      <protection/>
    </xf>
    <xf numFmtId="4" fontId="36" fillId="0" borderId="0" xfId="49" applyNumberFormat="1" applyFont="1" applyAlignment="1">
      <alignment horizontal="right"/>
      <protection/>
    </xf>
    <xf numFmtId="0" fontId="37" fillId="0" borderId="0" xfId="49" applyFont="1">
      <alignment/>
      <protection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13" fillId="0" borderId="0" xfId="0" applyFont="1" applyAlignment="1">
      <alignment/>
    </xf>
    <xf numFmtId="0" fontId="38" fillId="0" borderId="0" xfId="0" applyFont="1" applyAlignment="1">
      <alignment/>
    </xf>
    <xf numFmtId="3" fontId="13" fillId="0" borderId="0" xfId="0" applyNumberFormat="1" applyFont="1" applyAlignment="1">
      <alignment horizontal="center"/>
    </xf>
    <xf numFmtId="4" fontId="13" fillId="0" borderId="0" xfId="0" applyNumberFormat="1" applyFont="1" applyAlignment="1">
      <alignment horizontal="right"/>
    </xf>
    <xf numFmtId="3" fontId="2" fillId="0" borderId="140" xfId="0" applyNumberFormat="1" applyFont="1" applyBorder="1" applyAlignment="1">
      <alignment horizontal="center"/>
    </xf>
    <xf numFmtId="3" fontId="2" fillId="0" borderId="100" xfId="0" applyNumberFormat="1" applyFont="1" applyBorder="1" applyAlignment="1">
      <alignment horizontal="center"/>
    </xf>
    <xf numFmtId="3" fontId="2" fillId="0" borderId="141" xfId="0" applyNumberFormat="1" applyFont="1" applyBorder="1" applyAlignment="1">
      <alignment horizontal="center"/>
    </xf>
    <xf numFmtId="0" fontId="0" fillId="0" borderId="164" xfId="0" applyBorder="1" applyAlignment="1">
      <alignment horizontal="center"/>
    </xf>
    <xf numFmtId="0" fontId="13" fillId="0" borderId="164" xfId="0" applyFont="1" applyBorder="1" applyAlignment="1">
      <alignment horizontal="center"/>
    </xf>
    <xf numFmtId="3" fontId="13" fillId="0" borderId="164" xfId="0" applyNumberFormat="1" applyFont="1" applyBorder="1" applyAlignment="1">
      <alignment horizontal="center"/>
    </xf>
    <xf numFmtId="4" fontId="13" fillId="0" borderId="164" xfId="0" applyNumberFormat="1" applyFont="1" applyBorder="1" applyAlignment="1">
      <alignment horizontal="center"/>
    </xf>
    <xf numFmtId="0" fontId="0" fillId="0" borderId="108" xfId="0" applyBorder="1" applyAlignment="1">
      <alignment horizontal="center"/>
    </xf>
    <xf numFmtId="0" fontId="13" fillId="0" borderId="108" xfId="0" applyFont="1" applyBorder="1" applyAlignment="1">
      <alignment horizontal="center"/>
    </xf>
    <xf numFmtId="3" fontId="13" fillId="0" borderId="108" xfId="0" applyNumberFormat="1" applyFont="1" applyBorder="1" applyAlignment="1">
      <alignment horizontal="center"/>
    </xf>
    <xf numFmtId="4" fontId="13" fillId="0" borderId="108" xfId="0" applyNumberFormat="1" applyFont="1" applyBorder="1" applyAlignment="1">
      <alignment horizontal="center"/>
    </xf>
    <xf numFmtId="3" fontId="0" fillId="0" borderId="108" xfId="0" applyNumberFormat="1" applyBorder="1" applyAlignment="1">
      <alignment horizontal="center"/>
    </xf>
    <xf numFmtId="0" fontId="0" fillId="0" borderId="164" xfId="0" applyBorder="1" applyAlignment="1">
      <alignment/>
    </xf>
    <xf numFmtId="0" fontId="13" fillId="0" borderId="164" xfId="0" applyFont="1" applyBorder="1" applyAlignment="1">
      <alignment/>
    </xf>
    <xf numFmtId="172" fontId="0" fillId="0" borderId="164" xfId="0" applyNumberFormat="1" applyBorder="1" applyAlignment="1">
      <alignment/>
    </xf>
    <xf numFmtId="3" fontId="0" fillId="0" borderId="164" xfId="0" applyNumberFormat="1" applyBorder="1" applyAlignment="1">
      <alignment/>
    </xf>
    <xf numFmtId="4" fontId="0" fillId="0" borderId="169" xfId="0" applyNumberFormat="1" applyBorder="1" applyAlignment="1">
      <alignment/>
    </xf>
    <xf numFmtId="4" fontId="0" fillId="0" borderId="164" xfId="0" applyNumberFormat="1" applyBorder="1" applyAlignment="1">
      <alignment/>
    </xf>
    <xf numFmtId="0" fontId="0" fillId="0" borderId="103" xfId="0" applyBorder="1" applyAlignment="1">
      <alignment/>
    </xf>
    <xf numFmtId="172" fontId="0" fillId="0" borderId="103" xfId="0" applyNumberFormat="1" applyBorder="1" applyAlignment="1">
      <alignment/>
    </xf>
    <xf numFmtId="3" fontId="0" fillId="0" borderId="103" xfId="0" applyNumberFormat="1" applyBorder="1" applyAlignment="1">
      <alignment/>
    </xf>
    <xf numFmtId="4" fontId="0" fillId="0" borderId="157" xfId="0" applyNumberFormat="1" applyBorder="1" applyAlignment="1">
      <alignment/>
    </xf>
    <xf numFmtId="4" fontId="0" fillId="0" borderId="103" xfId="0" applyNumberFormat="1" applyBorder="1" applyAlignment="1">
      <alignment/>
    </xf>
    <xf numFmtId="0" fontId="0" fillId="0" borderId="108" xfId="0" applyBorder="1" applyAlignment="1">
      <alignment/>
    </xf>
    <xf numFmtId="0" fontId="31" fillId="0" borderId="108" xfId="0" applyFont="1" applyBorder="1" applyAlignment="1">
      <alignment/>
    </xf>
    <xf numFmtId="172" fontId="0" fillId="0" borderId="108" xfId="0" applyNumberFormat="1" applyBorder="1" applyAlignment="1">
      <alignment/>
    </xf>
    <xf numFmtId="3" fontId="0" fillId="0" borderId="108" xfId="0" applyNumberFormat="1" applyBorder="1" applyAlignment="1">
      <alignment/>
    </xf>
    <xf numFmtId="4" fontId="0" fillId="0" borderId="124" xfId="0" applyNumberFormat="1" applyBorder="1" applyAlignment="1">
      <alignment/>
    </xf>
    <xf numFmtId="4" fontId="0" fillId="0" borderId="108" xfId="0" applyNumberFormat="1" applyBorder="1" applyAlignment="1">
      <alignment/>
    </xf>
    <xf numFmtId="0" fontId="0" fillId="0" borderId="99" xfId="0" applyBorder="1" applyAlignment="1">
      <alignment/>
    </xf>
    <xf numFmtId="0" fontId="13" fillId="0" borderId="99" xfId="0" applyFont="1" applyBorder="1" applyAlignment="1">
      <alignment/>
    </xf>
    <xf numFmtId="172" fontId="0" fillId="0" borderId="99" xfId="0" applyNumberFormat="1" applyBorder="1" applyAlignment="1">
      <alignment/>
    </xf>
    <xf numFmtId="3" fontId="0" fillId="0" borderId="99" xfId="0" applyNumberFormat="1" applyBorder="1" applyAlignment="1">
      <alignment/>
    </xf>
    <xf numFmtId="4" fontId="0" fillId="0" borderId="99" xfId="0" applyNumberFormat="1" applyBorder="1" applyAlignment="1">
      <alignment/>
    </xf>
    <xf numFmtId="0" fontId="0" fillId="0" borderId="99" xfId="0" applyFill="1" applyBorder="1" applyAlignment="1">
      <alignment/>
    </xf>
    <xf numFmtId="0" fontId="31" fillId="0" borderId="99" xfId="0" applyFont="1" applyBorder="1" applyAlignment="1">
      <alignment/>
    </xf>
    <xf numFmtId="0" fontId="31" fillId="0" borderId="99" xfId="0" applyFont="1" applyFill="1" applyBorder="1" applyAlignment="1">
      <alignment/>
    </xf>
    <xf numFmtId="3" fontId="0" fillId="0" borderId="99" xfId="0" applyNumberFormat="1" applyFill="1" applyBorder="1" applyAlignment="1">
      <alignment/>
    </xf>
    <xf numFmtId="4" fontId="0" fillId="0" borderId="99" xfId="0" applyNumberFormat="1" applyFill="1" applyBorder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0" fontId="38" fillId="0" borderId="0" xfId="0" applyFont="1" applyFill="1" applyBorder="1" applyAlignment="1">
      <alignment/>
    </xf>
    <xf numFmtId="3" fontId="13" fillId="0" borderId="0" xfId="0" applyNumberFormat="1" applyFont="1" applyFill="1" applyBorder="1" applyAlignment="1">
      <alignment horizontal="center"/>
    </xf>
    <xf numFmtId="4" fontId="13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4" fontId="13" fillId="0" borderId="0" xfId="0" applyNumberFormat="1" applyFon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172" fontId="0" fillId="0" borderId="0" xfId="0" applyNumberFormat="1" applyFill="1" applyBorder="1" applyAlignment="1">
      <alignment/>
    </xf>
    <xf numFmtId="0" fontId="31" fillId="0" borderId="0" xfId="0" applyFont="1" applyFill="1" applyBorder="1" applyAlignment="1">
      <alignment/>
    </xf>
    <xf numFmtId="0" fontId="0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3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169" xfId="0" applyBorder="1" applyAlignment="1">
      <alignment horizontal="center"/>
    </xf>
    <xf numFmtId="0" fontId="0" fillId="0" borderId="103" xfId="0" applyBorder="1" applyAlignment="1">
      <alignment horizontal="center"/>
    </xf>
    <xf numFmtId="0" fontId="0" fillId="0" borderId="101" xfId="0" applyBorder="1" applyAlignment="1">
      <alignment horizontal="center"/>
    </xf>
    <xf numFmtId="0" fontId="0" fillId="0" borderId="69" xfId="0" applyBorder="1" applyAlignment="1">
      <alignment horizontal="center"/>
    </xf>
    <xf numFmtId="0" fontId="13" fillId="0" borderId="103" xfId="0" applyFont="1" applyBorder="1" applyAlignment="1">
      <alignment horizontal="left"/>
    </xf>
    <xf numFmtId="0" fontId="0" fillId="0" borderId="0" xfId="0" applyBorder="1" applyAlignment="1">
      <alignment horizontal="center"/>
    </xf>
    <xf numFmtId="172" fontId="0" fillId="0" borderId="103" xfId="0" applyNumberFormat="1" applyBorder="1" applyAlignment="1">
      <alignment horizontal="right"/>
    </xf>
    <xf numFmtId="4" fontId="0" fillId="0" borderId="103" xfId="0" applyNumberFormat="1" applyBorder="1" applyAlignment="1">
      <alignment horizontal="right"/>
    </xf>
    <xf numFmtId="4" fontId="0" fillId="0" borderId="0" xfId="0" applyNumberFormat="1" applyBorder="1" applyAlignment="1">
      <alignment horizontal="right"/>
    </xf>
    <xf numFmtId="4" fontId="0" fillId="0" borderId="73" xfId="0" applyNumberFormat="1" applyFill="1" applyBorder="1" applyAlignment="1">
      <alignment horizontal="center"/>
    </xf>
    <xf numFmtId="3" fontId="0" fillId="33" borderId="111" xfId="0" applyNumberFormat="1" applyFill="1" applyBorder="1" applyAlignment="1">
      <alignment horizontal="right"/>
    </xf>
    <xf numFmtId="3" fontId="0" fillId="33" borderId="73" xfId="0" applyNumberFormat="1" applyFill="1" applyBorder="1" applyAlignment="1">
      <alignment horizontal="right"/>
    </xf>
    <xf numFmtId="3" fontId="0" fillId="0" borderId="111" xfId="0" applyNumberFormat="1" applyFill="1" applyBorder="1" applyAlignment="1">
      <alignment horizontal="center"/>
    </xf>
    <xf numFmtId="0" fontId="0" fillId="0" borderId="111" xfId="0" applyBorder="1" applyAlignment="1">
      <alignment/>
    </xf>
    <xf numFmtId="0" fontId="0" fillId="0" borderId="111" xfId="0" applyBorder="1" applyAlignment="1">
      <alignment horizontal="center"/>
    </xf>
    <xf numFmtId="172" fontId="0" fillId="0" borderId="73" xfId="0" applyNumberFormat="1" applyBorder="1" applyAlignment="1">
      <alignment/>
    </xf>
    <xf numFmtId="172" fontId="0" fillId="0" borderId="111" xfId="0" applyNumberFormat="1" applyBorder="1" applyAlignment="1">
      <alignment horizontal="center"/>
    </xf>
    <xf numFmtId="172" fontId="0" fillId="0" borderId="73" xfId="0" applyNumberFormat="1" applyBorder="1" applyAlignment="1">
      <alignment horizontal="center"/>
    </xf>
    <xf numFmtId="4" fontId="0" fillId="0" borderId="111" xfId="0" applyNumberFormat="1" applyBorder="1" applyAlignment="1">
      <alignment horizontal="center"/>
    </xf>
    <xf numFmtId="4" fontId="0" fillId="0" borderId="73" xfId="0" applyNumberFormat="1" applyBorder="1" applyAlignment="1">
      <alignment horizontal="center"/>
    </xf>
    <xf numFmtId="4" fontId="0" fillId="0" borderId="111" xfId="0" applyNumberFormat="1" applyBorder="1" applyAlignment="1">
      <alignment/>
    </xf>
    <xf numFmtId="4" fontId="0" fillId="33" borderId="73" xfId="0" applyNumberFormat="1" applyFill="1" applyBorder="1" applyAlignment="1">
      <alignment horizontal="center"/>
    </xf>
    <xf numFmtId="3" fontId="0" fillId="33" borderId="111" xfId="0" applyNumberFormat="1" applyFill="1" applyBorder="1" applyAlignment="1">
      <alignment horizontal="center"/>
    </xf>
    <xf numFmtId="3" fontId="0" fillId="33" borderId="73" xfId="0" applyNumberFormat="1" applyFill="1" applyBorder="1" applyAlignment="1">
      <alignment horizontal="center"/>
    </xf>
    <xf numFmtId="4" fontId="0" fillId="0" borderId="0" xfId="0" applyNumberFormat="1" applyBorder="1" applyAlignment="1">
      <alignment/>
    </xf>
    <xf numFmtId="3" fontId="0" fillId="0" borderId="103" xfId="0" applyNumberFormat="1" applyBorder="1" applyAlignment="1">
      <alignment horizontal="right"/>
    </xf>
    <xf numFmtId="3" fontId="0" fillId="0" borderId="0" xfId="0" applyNumberFormat="1" applyBorder="1" applyAlignment="1">
      <alignment horizontal="right"/>
    </xf>
    <xf numFmtId="4" fontId="0" fillId="0" borderId="127" xfId="0" applyNumberFormat="1" applyBorder="1" applyAlignment="1">
      <alignment/>
    </xf>
    <xf numFmtId="3" fontId="0" fillId="0" borderId="108" xfId="0" applyNumberFormat="1" applyBorder="1" applyAlignment="1">
      <alignment horizontal="right"/>
    </xf>
    <xf numFmtId="3" fontId="0" fillId="0" borderId="127" xfId="0" applyNumberFormat="1" applyBorder="1" applyAlignment="1">
      <alignment horizontal="right"/>
    </xf>
    <xf numFmtId="0" fontId="0" fillId="33" borderId="164" xfId="0" applyFill="1" applyBorder="1" applyAlignment="1">
      <alignment/>
    </xf>
    <xf numFmtId="0" fontId="0" fillId="33" borderId="164" xfId="0" applyFill="1" applyBorder="1" applyAlignment="1">
      <alignment horizontal="center"/>
    </xf>
    <xf numFmtId="4" fontId="0" fillId="33" borderId="164" xfId="0" applyNumberFormat="1" applyFill="1" applyBorder="1" applyAlignment="1">
      <alignment/>
    </xf>
    <xf numFmtId="3" fontId="0" fillId="33" borderId="164" xfId="0" applyNumberFormat="1" applyFill="1" applyBorder="1" applyAlignment="1">
      <alignment horizontal="right"/>
    </xf>
    <xf numFmtId="0" fontId="0" fillId="33" borderId="103" xfId="0" applyFill="1" applyBorder="1" applyAlignment="1">
      <alignment horizontal="left"/>
    </xf>
    <xf numFmtId="0" fontId="0" fillId="33" borderId="103" xfId="0" applyFill="1" applyBorder="1" applyAlignment="1">
      <alignment horizontal="center"/>
    </xf>
    <xf numFmtId="172" fontId="0" fillId="33" borderId="103" xfId="0" applyNumberFormat="1" applyFill="1" applyBorder="1" applyAlignment="1">
      <alignment/>
    </xf>
    <xf numFmtId="4" fontId="0" fillId="33" borderId="103" xfId="0" applyNumberFormat="1" applyFill="1" applyBorder="1" applyAlignment="1">
      <alignment/>
    </xf>
    <xf numFmtId="3" fontId="0" fillId="33" borderId="103" xfId="0" applyNumberFormat="1" applyFill="1" applyBorder="1" applyAlignment="1">
      <alignment horizontal="right"/>
    </xf>
    <xf numFmtId="0" fontId="0" fillId="33" borderId="108" xfId="0" applyFill="1" applyBorder="1" applyAlignment="1">
      <alignment/>
    </xf>
    <xf numFmtId="0" fontId="0" fillId="33" borderId="108" xfId="0" applyFill="1" applyBorder="1" applyAlignment="1">
      <alignment horizontal="center"/>
    </xf>
    <xf numFmtId="3" fontId="0" fillId="33" borderId="108" xfId="0" applyNumberFormat="1" applyFill="1" applyBorder="1" applyAlignment="1">
      <alignment horizontal="right"/>
    </xf>
    <xf numFmtId="0" fontId="36" fillId="0" borderId="0" xfId="0" applyFont="1" applyAlignment="1">
      <alignment/>
    </xf>
    <xf numFmtId="0" fontId="25" fillId="0" borderId="0" xfId="0" applyFont="1" applyFill="1" applyAlignment="1" applyProtection="1">
      <alignment/>
      <protection locked="0"/>
    </xf>
    <xf numFmtId="0" fontId="26" fillId="0" borderId="0" xfId="0" applyFont="1" applyFill="1" applyAlignment="1" applyProtection="1">
      <alignment/>
      <protection locked="0"/>
    </xf>
    <xf numFmtId="0" fontId="26" fillId="0" borderId="0" xfId="0" applyFont="1" applyAlignment="1" applyProtection="1">
      <alignment/>
      <protection locked="0"/>
    </xf>
    <xf numFmtId="0" fontId="25" fillId="0" borderId="0" xfId="0" applyFont="1" applyAlignment="1" applyProtection="1">
      <alignment horizontal="right"/>
      <protection locked="0"/>
    </xf>
    <xf numFmtId="0" fontId="39" fillId="0" borderId="0" xfId="0" applyFont="1" applyAlignment="1" applyProtection="1">
      <alignment/>
      <protection locked="0"/>
    </xf>
    <xf numFmtId="0" fontId="40" fillId="0" borderId="0" xfId="0" applyFont="1" applyAlignment="1">
      <alignment/>
    </xf>
    <xf numFmtId="0" fontId="41" fillId="0" borderId="0" xfId="0" applyFont="1" applyFill="1" applyAlignment="1" applyProtection="1">
      <alignment horizontal="left"/>
      <protection locked="0"/>
    </xf>
    <xf numFmtId="0" fontId="42" fillId="0" borderId="0" xfId="0" applyFont="1" applyAlignment="1" applyProtection="1">
      <alignment horizontal="centerContinuous"/>
      <protection locked="0"/>
    </xf>
    <xf numFmtId="0" fontId="26" fillId="0" borderId="0" xfId="0" applyFont="1" applyAlignment="1" applyProtection="1">
      <alignment horizontal="right"/>
      <protection locked="0"/>
    </xf>
    <xf numFmtId="0" fontId="25" fillId="0" borderId="140" xfId="0" applyFont="1" applyBorder="1" applyAlignment="1" applyProtection="1">
      <alignment/>
      <protection locked="0"/>
    </xf>
    <xf numFmtId="0" fontId="25" fillId="0" borderId="100" xfId="0" applyFont="1" applyBorder="1" applyAlignment="1" applyProtection="1">
      <alignment/>
      <protection locked="0"/>
    </xf>
    <xf numFmtId="0" fontId="25" fillId="0" borderId="99" xfId="0" applyFont="1" applyFill="1" applyBorder="1" applyAlignment="1" applyProtection="1">
      <alignment horizontal="center" vertical="center" wrapText="1"/>
      <protection locked="0"/>
    </xf>
    <xf numFmtId="0" fontId="25" fillId="0" borderId="100" xfId="0" applyFont="1" applyFill="1" applyBorder="1" applyAlignment="1" applyProtection="1">
      <alignment horizontal="center" vertical="center" wrapText="1"/>
      <protection locked="0"/>
    </xf>
    <xf numFmtId="0" fontId="25" fillId="37" borderId="99" xfId="0" applyFont="1" applyFill="1" applyBorder="1" applyAlignment="1" applyProtection="1">
      <alignment vertical="center"/>
      <protection/>
    </xf>
    <xf numFmtId="0" fontId="26" fillId="37" borderId="99" xfId="0" applyFont="1" applyFill="1" applyBorder="1" applyAlignment="1" applyProtection="1">
      <alignment/>
      <protection locked="0"/>
    </xf>
    <xf numFmtId="4" fontId="25" fillId="37" borderId="99" xfId="0" applyNumberFormat="1" applyFont="1" applyFill="1" applyBorder="1" applyAlignment="1" applyProtection="1">
      <alignment horizontal="right" vertical="center"/>
      <protection/>
    </xf>
    <xf numFmtId="4" fontId="25" fillId="37" borderId="100" xfId="0" applyNumberFormat="1" applyFont="1" applyFill="1" applyBorder="1" applyAlignment="1" applyProtection="1">
      <alignment vertical="center"/>
      <protection/>
    </xf>
    <xf numFmtId="0" fontId="26" fillId="0" borderId="170" xfId="0" applyFont="1" applyFill="1" applyBorder="1" applyAlignment="1" applyProtection="1">
      <alignment/>
      <protection locked="0"/>
    </xf>
    <xf numFmtId="0" fontId="25" fillId="0" borderId="110" xfId="0" applyFont="1" applyFill="1" applyBorder="1" applyAlignment="1" applyProtection="1">
      <alignment/>
      <protection/>
    </xf>
    <xf numFmtId="4" fontId="26" fillId="0" borderId="109" xfId="0" applyNumberFormat="1" applyFont="1" applyFill="1" applyBorder="1" applyAlignment="1" applyProtection="1">
      <alignment horizontal="right"/>
      <protection/>
    </xf>
    <xf numFmtId="4" fontId="26" fillId="0" borderId="110" xfId="0" applyNumberFormat="1" applyFont="1" applyFill="1" applyBorder="1" applyAlignment="1" applyProtection="1">
      <alignment/>
      <protection/>
    </xf>
    <xf numFmtId="0" fontId="25" fillId="0" borderId="133" xfId="0" applyFont="1" applyFill="1" applyBorder="1" applyAlignment="1" applyProtection="1">
      <alignment horizontal="center"/>
      <protection/>
    </xf>
    <xf numFmtId="0" fontId="25" fillId="0" borderId="112" xfId="0" applyFont="1" applyFill="1" applyBorder="1" applyAlignment="1" applyProtection="1">
      <alignment/>
      <protection/>
    </xf>
    <xf numFmtId="4" fontId="25" fillId="0" borderId="111" xfId="0" applyNumberFormat="1" applyFont="1" applyFill="1" applyBorder="1" applyAlignment="1" applyProtection="1">
      <alignment horizontal="right"/>
      <protection/>
    </xf>
    <xf numFmtId="4" fontId="25" fillId="0" borderId="110" xfId="0" applyNumberFormat="1" applyFont="1" applyFill="1" applyBorder="1" applyAlignment="1" applyProtection="1">
      <alignment vertical="center"/>
      <protection/>
    </xf>
    <xf numFmtId="0" fontId="39" fillId="0" borderId="0" xfId="0" applyFont="1" applyAlignment="1" applyProtection="1">
      <alignment/>
      <protection/>
    </xf>
    <xf numFmtId="0" fontId="26" fillId="0" borderId="133" xfId="0" applyFont="1" applyFill="1" applyBorder="1" applyAlignment="1" applyProtection="1">
      <alignment horizontal="center"/>
      <protection locked="0"/>
    </xf>
    <xf numFmtId="0" fontId="26" fillId="0" borderId="112" xfId="0" applyFont="1" applyFill="1" applyBorder="1" applyAlignment="1" applyProtection="1">
      <alignment/>
      <protection/>
    </xf>
    <xf numFmtId="4" fontId="26" fillId="0" borderId="111" xfId="0" applyNumberFormat="1" applyFont="1" applyFill="1" applyBorder="1" applyAlignment="1" applyProtection="1">
      <alignment horizontal="right"/>
      <protection/>
    </xf>
    <xf numFmtId="0" fontId="25" fillId="0" borderId="133" xfId="0" applyFont="1" applyFill="1" applyBorder="1" applyAlignment="1" applyProtection="1">
      <alignment horizontal="center"/>
      <protection locked="0"/>
    </xf>
    <xf numFmtId="4" fontId="25" fillId="0" borderId="112" xfId="0" applyNumberFormat="1" applyFont="1" applyFill="1" applyBorder="1" applyAlignment="1" applyProtection="1">
      <alignment/>
      <protection/>
    </xf>
    <xf numFmtId="0" fontId="26" fillId="0" borderId="171" xfId="0" applyFont="1" applyFill="1" applyBorder="1" applyAlignment="1" applyProtection="1">
      <alignment/>
      <protection/>
    </xf>
    <xf numFmtId="4" fontId="26" fillId="0" borderId="165" xfId="0" applyNumberFormat="1" applyFont="1" applyFill="1" applyBorder="1" applyAlignment="1" applyProtection="1">
      <alignment horizontal="right"/>
      <protection/>
    </xf>
    <xf numFmtId="4" fontId="25" fillId="0" borderId="104" xfId="0" applyNumberFormat="1" applyFont="1" applyFill="1" applyBorder="1" applyAlignment="1" applyProtection="1">
      <alignment vertical="center"/>
      <protection/>
    </xf>
    <xf numFmtId="0" fontId="26" fillId="37" borderId="99" xfId="0" applyFont="1" applyFill="1" applyBorder="1" applyAlignment="1" applyProtection="1">
      <alignment/>
      <protection/>
    </xf>
    <xf numFmtId="4" fontId="25" fillId="40" borderId="99" xfId="0" applyNumberFormat="1" applyFont="1" applyFill="1" applyBorder="1" applyAlignment="1" applyProtection="1">
      <alignment horizontal="right" vertical="center"/>
      <protection/>
    </xf>
    <xf numFmtId="0" fontId="26" fillId="0" borderId="170" xfId="0" applyFont="1" applyBorder="1" applyAlignment="1" applyProtection="1">
      <alignment horizontal="left"/>
      <protection locked="0"/>
    </xf>
    <xf numFmtId="0" fontId="26" fillId="0" borderId="110" xfId="0" applyFont="1" applyBorder="1" applyAlignment="1" applyProtection="1">
      <alignment/>
      <protection/>
    </xf>
    <xf numFmtId="4" fontId="25" fillId="0" borderId="110" xfId="0" applyNumberFormat="1" applyFont="1" applyFill="1" applyBorder="1" applyAlignment="1" applyProtection="1">
      <alignment/>
      <protection/>
    </xf>
    <xf numFmtId="0" fontId="26" fillId="0" borderId="133" xfId="0" applyFont="1" applyBorder="1" applyAlignment="1" applyProtection="1">
      <alignment horizontal="center"/>
      <protection locked="0"/>
    </xf>
    <xf numFmtId="0" fontId="26" fillId="0" borderId="112" xfId="0" applyFont="1" applyBorder="1" applyAlignment="1" applyProtection="1">
      <alignment/>
      <protection/>
    </xf>
    <xf numFmtId="0" fontId="26" fillId="0" borderId="135" xfId="0" applyFont="1" applyBorder="1" applyAlignment="1" applyProtection="1">
      <alignment horizontal="center"/>
      <protection locked="0"/>
    </xf>
    <xf numFmtId="0" fontId="26" fillId="0" borderId="171" xfId="0" applyFont="1" applyBorder="1" applyAlignment="1" applyProtection="1">
      <alignment/>
      <protection/>
    </xf>
    <xf numFmtId="0" fontId="25" fillId="0" borderId="133" xfId="0" applyFont="1" applyBorder="1" applyAlignment="1" applyProtection="1">
      <alignment horizontal="center"/>
      <protection locked="0"/>
    </xf>
    <xf numFmtId="4" fontId="25" fillId="0" borderId="171" xfId="0" applyNumberFormat="1" applyFont="1" applyFill="1" applyBorder="1" applyAlignment="1" applyProtection="1">
      <alignment vertical="center"/>
      <protection/>
    </xf>
    <xf numFmtId="0" fontId="25" fillId="37" borderId="140" xfId="0" applyFont="1" applyFill="1" applyBorder="1" applyAlignment="1" applyProtection="1">
      <alignment vertical="center"/>
      <protection/>
    </xf>
    <xf numFmtId="0" fontId="43" fillId="37" borderId="100" xfId="0" applyFont="1" applyFill="1" applyBorder="1" applyAlignment="1" applyProtection="1">
      <alignment/>
      <protection/>
    </xf>
    <xf numFmtId="4" fontId="44" fillId="37" borderId="99" xfId="0" applyNumberFormat="1" applyFont="1" applyFill="1" applyBorder="1" applyAlignment="1" applyProtection="1">
      <alignment horizontal="right" vertical="center"/>
      <protection/>
    </xf>
    <xf numFmtId="4" fontId="44" fillId="40" borderId="99" xfId="0" applyNumberFormat="1" applyFont="1" applyFill="1" applyBorder="1" applyAlignment="1" applyProtection="1">
      <alignment horizontal="right" vertical="center"/>
      <protection/>
    </xf>
    <xf numFmtId="4" fontId="25" fillId="37" borderId="99" xfId="0" applyNumberFormat="1" applyFont="1" applyFill="1" applyBorder="1" applyAlignment="1" applyProtection="1">
      <alignment vertical="center"/>
      <protection/>
    </xf>
    <xf numFmtId="0" fontId="26" fillId="0" borderId="51" xfId="0" applyFont="1" applyBorder="1" applyAlignment="1" applyProtection="1">
      <alignment/>
      <protection locked="0"/>
    </xf>
    <xf numFmtId="0" fontId="26" fillId="0" borderId="30" xfId="0" applyFont="1" applyBorder="1" applyAlignment="1" applyProtection="1">
      <alignment wrapText="1"/>
      <protection/>
    </xf>
    <xf numFmtId="4" fontId="26" fillId="0" borderId="30" xfId="0" applyNumberFormat="1" applyFont="1" applyFill="1" applyBorder="1" applyAlignment="1" applyProtection="1">
      <alignment/>
      <protection locked="0"/>
    </xf>
    <xf numFmtId="4" fontId="26" fillId="0" borderId="172" xfId="0" applyNumberFormat="1" applyFont="1" applyFill="1" applyBorder="1" applyAlignment="1" applyProtection="1">
      <alignment/>
      <protection locked="0"/>
    </xf>
    <xf numFmtId="4" fontId="25" fillId="0" borderId="99" xfId="0" applyNumberFormat="1" applyFont="1" applyFill="1" applyBorder="1" applyAlignment="1" applyProtection="1">
      <alignment vertical="center"/>
      <protection/>
    </xf>
    <xf numFmtId="0" fontId="45" fillId="0" borderId="0" xfId="0" applyFont="1" applyAlignment="1" applyProtection="1">
      <alignment/>
      <protection locked="0"/>
    </xf>
    <xf numFmtId="0" fontId="25" fillId="0" borderId="141" xfId="0" applyFont="1" applyBorder="1" applyAlignment="1" applyProtection="1">
      <alignment/>
      <protection locked="0"/>
    </xf>
    <xf numFmtId="4" fontId="44" fillId="40" borderId="99" xfId="0" applyNumberFormat="1" applyFont="1" applyFill="1" applyBorder="1" applyAlignment="1" applyProtection="1">
      <alignment vertical="center"/>
      <protection locked="0"/>
    </xf>
    <xf numFmtId="4" fontId="44" fillId="40" borderId="100" xfId="0" applyNumberFormat="1" applyFont="1" applyFill="1" applyBorder="1" applyAlignment="1" applyProtection="1">
      <alignment vertical="center"/>
      <protection/>
    </xf>
    <xf numFmtId="4" fontId="25" fillId="37" borderId="100" xfId="0" applyNumberFormat="1" applyFont="1" applyFill="1" applyBorder="1" applyAlignment="1" applyProtection="1">
      <alignment horizontal="right" vertical="center"/>
      <protection/>
    </xf>
    <xf numFmtId="0" fontId="25" fillId="0" borderId="157" xfId="0" applyFont="1" applyFill="1" applyBorder="1" applyAlignment="1" applyProtection="1">
      <alignment horizontal="center" vertical="center"/>
      <protection locked="0"/>
    </xf>
    <xf numFmtId="0" fontId="26" fillId="0" borderId="0" xfId="0" applyFont="1" applyFill="1" applyBorder="1" applyAlignment="1">
      <alignment horizontal="center" vertical="center"/>
    </xf>
    <xf numFmtId="4" fontId="25" fillId="0" borderId="103" xfId="0" applyNumberFormat="1" applyFont="1" applyFill="1" applyBorder="1" applyAlignment="1" applyProtection="1">
      <alignment vertical="center"/>
      <protection locked="0"/>
    </xf>
    <xf numFmtId="4" fontId="25" fillId="0" borderId="166" xfId="0" applyNumberFormat="1" applyFont="1" applyFill="1" applyBorder="1" applyAlignment="1" applyProtection="1">
      <alignment vertical="center"/>
      <protection/>
    </xf>
    <xf numFmtId="4" fontId="25" fillId="0" borderId="166" xfId="0" applyNumberFormat="1" applyFont="1" applyFill="1" applyBorder="1" applyAlignment="1" applyProtection="1">
      <alignment horizontal="right" vertical="center"/>
      <protection/>
    </xf>
    <xf numFmtId="0" fontId="25" fillId="37" borderId="140" xfId="0" applyFont="1" applyFill="1" applyBorder="1" applyAlignment="1" applyProtection="1">
      <alignment horizontal="left" vertical="center"/>
      <protection locked="0"/>
    </xf>
    <xf numFmtId="0" fontId="25" fillId="37" borderId="141" xfId="0" applyFont="1" applyFill="1" applyBorder="1" applyAlignment="1" applyProtection="1">
      <alignment vertical="center"/>
      <protection/>
    </xf>
    <xf numFmtId="0" fontId="25" fillId="0" borderId="170" xfId="0" applyFont="1" applyFill="1" applyBorder="1" applyAlignment="1" applyProtection="1">
      <alignment/>
      <protection locked="0"/>
    </xf>
    <xf numFmtId="0" fontId="26" fillId="0" borderId="71" xfId="0" applyFont="1" applyFill="1" applyBorder="1" applyAlignment="1" applyProtection="1">
      <alignment/>
      <protection/>
    </xf>
    <xf numFmtId="4" fontId="26" fillId="0" borderId="109" xfId="0" applyNumberFormat="1" applyFont="1" applyFill="1" applyBorder="1" applyAlignment="1" applyProtection="1">
      <alignment/>
      <protection/>
    </xf>
    <xf numFmtId="4" fontId="26" fillId="36" borderId="109" xfId="0" applyNumberFormat="1" applyFont="1" applyFill="1" applyBorder="1" applyAlignment="1" applyProtection="1">
      <alignment/>
      <protection/>
    </xf>
    <xf numFmtId="4" fontId="25" fillId="0" borderId="110" xfId="0" applyNumberFormat="1" applyFont="1" applyFill="1" applyBorder="1" applyAlignment="1" applyProtection="1">
      <alignment horizontal="right" vertical="center"/>
      <protection/>
    </xf>
    <xf numFmtId="0" fontId="26" fillId="0" borderId="73" xfId="0" applyFont="1" applyBorder="1" applyAlignment="1" applyProtection="1">
      <alignment/>
      <protection/>
    </xf>
    <xf numFmtId="4" fontId="26" fillId="0" borderId="111" xfId="0" applyNumberFormat="1" applyFont="1" applyFill="1" applyBorder="1" applyAlignment="1" applyProtection="1">
      <alignment/>
      <protection/>
    </xf>
    <xf numFmtId="4" fontId="25" fillId="0" borderId="112" xfId="0" applyNumberFormat="1" applyFont="1" applyFill="1" applyBorder="1" applyAlignment="1" applyProtection="1">
      <alignment vertical="center"/>
      <protection/>
    </xf>
    <xf numFmtId="4" fontId="25" fillId="0" borderId="112" xfId="0" applyNumberFormat="1" applyFont="1" applyFill="1" applyBorder="1" applyAlignment="1" applyProtection="1">
      <alignment horizontal="right" vertical="center"/>
      <protection/>
    </xf>
    <xf numFmtId="4" fontId="25" fillId="0" borderId="111" xfId="0" applyNumberFormat="1" applyFont="1" applyFill="1" applyBorder="1" applyAlignment="1" applyProtection="1">
      <alignment vertical="center"/>
      <protection/>
    </xf>
    <xf numFmtId="4" fontId="26" fillId="0" borderId="133" xfId="0" applyNumberFormat="1" applyFont="1" applyFill="1" applyBorder="1" applyAlignment="1" applyProtection="1">
      <alignment/>
      <protection/>
    </xf>
    <xf numFmtId="0" fontId="25" fillId="0" borderId="170" xfId="0" applyFont="1" applyFill="1" applyBorder="1" applyAlignment="1" applyProtection="1">
      <alignment horizontal="center"/>
      <protection/>
    </xf>
    <xf numFmtId="0" fontId="26" fillId="0" borderId="71" xfId="0" applyFont="1" applyBorder="1" applyAlignment="1" applyProtection="1">
      <alignment/>
      <protection/>
    </xf>
    <xf numFmtId="4" fontId="26" fillId="0" borderId="170" xfId="0" applyNumberFormat="1" applyFont="1" applyFill="1" applyBorder="1" applyAlignment="1" applyProtection="1">
      <alignment/>
      <protection/>
    </xf>
    <xf numFmtId="4" fontId="25" fillId="0" borderId="108" xfId="0" applyNumberFormat="1" applyFont="1" applyFill="1" applyBorder="1" applyAlignment="1" applyProtection="1">
      <alignment vertical="center"/>
      <protection/>
    </xf>
    <xf numFmtId="4" fontId="25" fillId="0" borderId="104" xfId="0" applyNumberFormat="1" applyFont="1" applyFill="1" applyBorder="1" applyAlignment="1" applyProtection="1">
      <alignment horizontal="right" vertical="center"/>
      <protection/>
    </xf>
    <xf numFmtId="0" fontId="26" fillId="0" borderId="170" xfId="0" applyFont="1" applyBorder="1" applyAlignment="1" applyProtection="1">
      <alignment horizontal="center"/>
      <protection locked="0"/>
    </xf>
    <xf numFmtId="0" fontId="26" fillId="0" borderId="60" xfId="0" applyFont="1" applyBorder="1" applyAlignment="1" applyProtection="1">
      <alignment/>
      <protection/>
    </xf>
    <xf numFmtId="4" fontId="25" fillId="0" borderId="109" xfId="0" applyNumberFormat="1" applyFont="1" applyFill="1" applyBorder="1" applyAlignment="1" applyProtection="1">
      <alignment vertical="center"/>
      <protection/>
    </xf>
    <xf numFmtId="49" fontId="26" fillId="0" borderId="56" xfId="0" applyNumberFormat="1" applyFont="1" applyBorder="1" applyAlignment="1" applyProtection="1">
      <alignment/>
      <protection/>
    </xf>
    <xf numFmtId="0" fontId="26" fillId="0" borderId="56" xfId="0" applyFont="1" applyBorder="1" applyAlignment="1" applyProtection="1">
      <alignment/>
      <protection/>
    </xf>
    <xf numFmtId="0" fontId="26" fillId="0" borderId="84" xfId="0" applyFont="1" applyBorder="1" applyAlignment="1" applyProtection="1">
      <alignment/>
      <protection/>
    </xf>
    <xf numFmtId="4" fontId="26" fillId="0" borderId="165" xfId="0" applyNumberFormat="1" applyFont="1" applyFill="1" applyBorder="1" applyAlignment="1" applyProtection="1">
      <alignment/>
      <protection/>
    </xf>
    <xf numFmtId="0" fontId="25" fillId="0" borderId="112" xfId="0" applyFont="1" applyBorder="1" applyAlignment="1" applyProtection="1">
      <alignment/>
      <protection/>
    </xf>
    <xf numFmtId="0" fontId="25" fillId="0" borderId="173" xfId="0" applyFont="1" applyBorder="1" applyAlignment="1" applyProtection="1">
      <alignment horizontal="center"/>
      <protection locked="0"/>
    </xf>
    <xf numFmtId="0" fontId="26" fillId="0" borderId="107" xfId="0" applyFont="1" applyBorder="1" applyAlignment="1" applyProtection="1">
      <alignment/>
      <protection locked="0"/>
    </xf>
    <xf numFmtId="4" fontId="26" fillId="0" borderId="105" xfId="0" applyNumberFormat="1" applyFont="1" applyFill="1" applyBorder="1" applyAlignment="1" applyProtection="1">
      <alignment/>
      <protection/>
    </xf>
    <xf numFmtId="4" fontId="25" fillId="0" borderId="105" xfId="0" applyNumberFormat="1" applyFont="1" applyFill="1" applyBorder="1" applyAlignment="1" applyProtection="1">
      <alignment vertical="center"/>
      <protection/>
    </xf>
    <xf numFmtId="4" fontId="25" fillId="0" borderId="105" xfId="0" applyNumberFormat="1" applyFont="1" applyFill="1" applyBorder="1" applyAlignment="1" applyProtection="1">
      <alignment horizontal="right" vertical="center"/>
      <protection/>
    </xf>
    <xf numFmtId="0" fontId="25" fillId="0" borderId="157" xfId="0" applyFont="1" applyBorder="1" applyAlignment="1" applyProtection="1">
      <alignment horizontal="center"/>
      <protection locked="0"/>
    </xf>
    <xf numFmtId="0" fontId="26" fillId="0" borderId="0" xfId="0" applyFont="1" applyBorder="1" applyAlignment="1" applyProtection="1">
      <alignment/>
      <protection locked="0"/>
    </xf>
    <xf numFmtId="4" fontId="26" fillId="0" borderId="103" xfId="0" applyNumberFormat="1" applyFont="1" applyFill="1" applyBorder="1" applyAlignment="1" applyProtection="1">
      <alignment/>
      <protection/>
    </xf>
    <xf numFmtId="4" fontId="25" fillId="0" borderId="103" xfId="0" applyNumberFormat="1" applyFont="1" applyFill="1" applyBorder="1" applyAlignment="1" applyProtection="1">
      <alignment vertical="center"/>
      <protection/>
    </xf>
    <xf numFmtId="4" fontId="25" fillId="0" borderId="103" xfId="0" applyNumberFormat="1" applyFont="1" applyFill="1" applyBorder="1" applyAlignment="1" applyProtection="1">
      <alignment horizontal="right" vertical="center"/>
      <protection/>
    </xf>
    <xf numFmtId="0" fontId="25" fillId="37" borderId="140" xfId="0" applyFont="1" applyFill="1" applyBorder="1" applyAlignment="1" applyProtection="1">
      <alignment horizontal="left" vertical="center"/>
      <protection/>
    </xf>
    <xf numFmtId="0" fontId="26" fillId="0" borderId="88" xfId="0" applyFont="1" applyBorder="1" applyAlignment="1" applyProtection="1">
      <alignment/>
      <protection/>
    </xf>
    <xf numFmtId="4" fontId="25" fillId="0" borderId="106" xfId="0" applyNumberFormat="1" applyFont="1" applyFill="1" applyBorder="1" applyAlignment="1" applyProtection="1">
      <alignment vertical="center"/>
      <protection/>
    </xf>
    <xf numFmtId="4" fontId="25" fillId="0" borderId="106" xfId="0" applyNumberFormat="1" applyFont="1" applyFill="1" applyBorder="1" applyAlignment="1" applyProtection="1">
      <alignment horizontal="right" vertical="center"/>
      <protection/>
    </xf>
    <xf numFmtId="4" fontId="86" fillId="0" borderId="0" xfId="51" applyNumberFormat="1" applyAlignment="1">
      <alignment horizontal="right"/>
      <protection/>
    </xf>
    <xf numFmtId="4" fontId="86" fillId="0" borderId="0" xfId="51" applyNumberFormat="1">
      <alignment/>
      <protection/>
    </xf>
    <xf numFmtId="0" fontId="33" fillId="0" borderId="99" xfId="51" applyFont="1" applyBorder="1" applyAlignment="1">
      <alignment horizontal="center" vertical="center" wrapText="1"/>
      <protection/>
    </xf>
    <xf numFmtId="4" fontId="33" fillId="0" borderId="99" xfId="51" applyNumberFormat="1" applyFont="1" applyBorder="1" applyAlignment="1">
      <alignment horizontal="center" vertical="center" wrapText="1"/>
      <protection/>
    </xf>
    <xf numFmtId="0" fontId="20" fillId="0" borderId="161" xfId="51" applyFont="1" applyBorder="1">
      <alignment/>
      <protection/>
    </xf>
    <xf numFmtId="4" fontId="20" fillId="0" borderId="59" xfId="51" applyNumberFormat="1" applyFont="1" applyBorder="1" applyAlignment="1">
      <alignment horizontal="right"/>
      <protection/>
    </xf>
    <xf numFmtId="4" fontId="20" fillId="0" borderId="162" xfId="51" applyNumberFormat="1" applyFont="1" applyBorder="1">
      <alignment/>
      <protection/>
    </xf>
    <xf numFmtId="0" fontId="86" fillId="0" borderId="163" xfId="51" applyBorder="1">
      <alignment/>
      <protection/>
    </xf>
    <xf numFmtId="4" fontId="86" fillId="0" borderId="55" xfId="51" applyNumberFormat="1" applyBorder="1" applyAlignment="1">
      <alignment horizontal="right"/>
      <protection/>
    </xf>
    <xf numFmtId="4" fontId="86" fillId="0" borderId="134" xfId="51" applyNumberFormat="1" applyBorder="1">
      <alignment/>
      <protection/>
    </xf>
    <xf numFmtId="0" fontId="20" fillId="0" borderId="163" xfId="51" applyFont="1" applyBorder="1">
      <alignment/>
      <protection/>
    </xf>
    <xf numFmtId="0" fontId="86" fillId="0" borderId="117" xfId="51" applyBorder="1">
      <alignment/>
      <protection/>
    </xf>
    <xf numFmtId="4" fontId="86" fillId="0" borderId="87" xfId="51" applyNumberFormat="1" applyBorder="1" applyAlignment="1">
      <alignment horizontal="right"/>
      <protection/>
    </xf>
    <xf numFmtId="4" fontId="86" fillId="0" borderId="118" xfId="51" applyNumberFormat="1" applyBorder="1">
      <alignment/>
      <protection/>
    </xf>
    <xf numFmtId="4" fontId="65" fillId="0" borderId="0" xfId="51" applyNumberFormat="1" applyFont="1">
      <alignment/>
      <protection/>
    </xf>
    <xf numFmtId="0" fontId="20" fillId="0" borderId="0" xfId="51" applyFont="1" applyAlignment="1">
      <alignment horizontal="left"/>
      <protection/>
    </xf>
    <xf numFmtId="0" fontId="86" fillId="0" borderId="0" xfId="51" applyAlignment="1">
      <alignment horizontal="left"/>
      <protection/>
    </xf>
    <xf numFmtId="49" fontId="86" fillId="0" borderId="0" xfId="51" applyNumberFormat="1" applyAlignment="1">
      <alignment horizontal="right"/>
      <protection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center"/>
    </xf>
    <xf numFmtId="0" fontId="46" fillId="0" borderId="0" xfId="50" applyFont="1">
      <alignment/>
      <protection/>
    </xf>
    <xf numFmtId="0" fontId="47" fillId="0" borderId="0" xfId="50" applyFont="1">
      <alignment/>
      <protection/>
    </xf>
    <xf numFmtId="0" fontId="33" fillId="0" borderId="0" xfId="50" applyFont="1" applyAlignment="1">
      <alignment horizontal="center"/>
      <protection/>
    </xf>
    <xf numFmtId="0" fontId="6" fillId="0" borderId="0" xfId="50" applyFont="1">
      <alignment/>
      <protection/>
    </xf>
    <xf numFmtId="0" fontId="39" fillId="0" borderId="0" xfId="50" applyFont="1">
      <alignment/>
      <protection/>
    </xf>
    <xf numFmtId="0" fontId="39" fillId="0" borderId="0" xfId="50" applyFont="1" applyAlignment="1">
      <alignment horizontal="left"/>
      <protection/>
    </xf>
    <xf numFmtId="0" fontId="33" fillId="0" borderId="0" xfId="50" applyFont="1" applyFill="1" applyBorder="1" applyAlignment="1">
      <alignment horizontal="left"/>
      <protection/>
    </xf>
    <xf numFmtId="0" fontId="6" fillId="0" borderId="0" xfId="50" applyFont="1" applyAlignment="1">
      <alignment horizontal="left"/>
      <protection/>
    </xf>
    <xf numFmtId="0" fontId="33" fillId="0" borderId="0" xfId="50" applyFont="1" applyFill="1" applyBorder="1" applyAlignment="1">
      <alignment horizontal="center"/>
      <protection/>
    </xf>
    <xf numFmtId="0" fontId="45" fillId="0" borderId="0" xfId="50" applyFont="1" applyFill="1">
      <alignment/>
      <protection/>
    </xf>
    <xf numFmtId="0" fontId="45" fillId="0" borderId="0" xfId="50" applyFont="1" applyFill="1">
      <alignment/>
      <protection/>
    </xf>
    <xf numFmtId="0" fontId="6" fillId="0" borderId="0" xfId="50" applyFont="1" applyAlignment="1">
      <alignment horizontal="right"/>
      <protection/>
    </xf>
    <xf numFmtId="0" fontId="49" fillId="0" borderId="99" xfId="50" applyFont="1" applyBorder="1" applyAlignment="1">
      <alignment horizontal="center" vertical="top" wrapText="1"/>
      <protection/>
    </xf>
    <xf numFmtId="0" fontId="49" fillId="0" borderId="99" xfId="50" applyFont="1" applyBorder="1" applyAlignment="1">
      <alignment horizontal="center" vertical="top"/>
      <protection/>
    </xf>
    <xf numFmtId="0" fontId="49" fillId="0" borderId="99" xfId="50" applyFont="1" applyBorder="1" applyAlignment="1">
      <alignment horizontal="center" vertical="top" wrapText="1"/>
      <protection/>
    </xf>
    <xf numFmtId="0" fontId="6" fillId="0" borderId="0" xfId="50" applyFont="1" applyAlignment="1">
      <alignment vertical="top"/>
      <protection/>
    </xf>
    <xf numFmtId="0" fontId="49" fillId="0" borderId="99" xfId="50" applyFont="1" applyBorder="1" applyAlignment="1">
      <alignment horizontal="center"/>
      <protection/>
    </xf>
    <xf numFmtId="0" fontId="49" fillId="0" borderId="99" xfId="50" applyFont="1" applyBorder="1" applyAlignment="1">
      <alignment horizontal="center"/>
      <protection/>
    </xf>
    <xf numFmtId="0" fontId="49" fillId="0" borderId="164" xfId="50" applyFont="1" applyBorder="1" applyAlignment="1">
      <alignment horizontal="center"/>
      <protection/>
    </xf>
    <xf numFmtId="0" fontId="49" fillId="0" borderId="164" xfId="50" applyFont="1" applyFill="1" applyBorder="1" applyAlignment="1">
      <alignment vertical="center"/>
      <protection/>
    </xf>
    <xf numFmtId="4" fontId="50" fillId="0" borderId="164" xfId="50" applyNumberFormat="1" applyFont="1" applyFill="1" applyBorder="1">
      <alignment/>
      <protection/>
    </xf>
    <xf numFmtId="0" fontId="49" fillId="0" borderId="130" xfId="50" applyFont="1" applyBorder="1" applyAlignment="1">
      <alignment horizontal="center"/>
      <protection/>
    </xf>
    <xf numFmtId="0" fontId="49" fillId="0" borderId="130" xfId="50" applyFont="1" applyFill="1" applyBorder="1">
      <alignment/>
      <protection/>
    </xf>
    <xf numFmtId="4" fontId="49" fillId="0" borderId="130" xfId="50" applyNumberFormat="1" applyFont="1" applyFill="1" applyBorder="1">
      <alignment/>
      <protection/>
    </xf>
    <xf numFmtId="4" fontId="49" fillId="0" borderId="101" xfId="50" applyNumberFormat="1" applyFont="1" applyFill="1" applyBorder="1">
      <alignment/>
      <protection/>
    </xf>
    <xf numFmtId="0" fontId="51" fillId="0" borderId="133" xfId="50" applyFont="1" applyBorder="1" applyAlignment="1">
      <alignment horizontal="center" vertical="top"/>
      <protection/>
    </xf>
    <xf numFmtId="0" fontId="51" fillId="0" borderId="133" xfId="50" applyFont="1" applyBorder="1" applyAlignment="1">
      <alignment vertical="top" wrapText="1"/>
      <protection/>
    </xf>
    <xf numFmtId="4" fontId="49" fillId="0" borderId="133" xfId="50" applyNumberFormat="1" applyFont="1" applyFill="1" applyBorder="1">
      <alignment/>
      <protection/>
    </xf>
    <xf numFmtId="4" fontId="49" fillId="0" borderId="111" xfId="50" applyNumberFormat="1" applyFont="1" applyFill="1" applyBorder="1">
      <alignment/>
      <protection/>
    </xf>
    <xf numFmtId="0" fontId="51" fillId="0" borderId="133" xfId="50" applyFont="1" applyBorder="1" applyAlignment="1">
      <alignment vertical="top"/>
      <protection/>
    </xf>
    <xf numFmtId="0" fontId="51" fillId="0" borderId="133" xfId="50" applyFont="1" applyBorder="1" applyAlignment="1">
      <alignment horizontal="center" vertical="justify"/>
      <protection/>
    </xf>
    <xf numFmtId="0" fontId="51" fillId="0" borderId="133" xfId="50" applyFont="1" applyFill="1" applyBorder="1" applyAlignment="1">
      <alignment wrapText="1"/>
      <protection/>
    </xf>
    <xf numFmtId="0" fontId="51" fillId="0" borderId="173" xfId="50" applyFont="1" applyBorder="1">
      <alignment/>
      <protection/>
    </xf>
    <xf numFmtId="4" fontId="49" fillId="0" borderId="173" xfId="50" applyNumberFormat="1" applyFont="1" applyFill="1" applyBorder="1">
      <alignment/>
      <protection/>
    </xf>
    <xf numFmtId="4" fontId="49" fillId="0" borderId="105" xfId="50" applyNumberFormat="1" applyFont="1" applyFill="1" applyBorder="1">
      <alignment/>
      <protection/>
    </xf>
    <xf numFmtId="0" fontId="51" fillId="0" borderId="108" xfId="50" applyFont="1" applyBorder="1" applyAlignment="1">
      <alignment horizontal="center"/>
      <protection/>
    </xf>
    <xf numFmtId="0" fontId="51" fillId="0" borderId="108" xfId="50" applyFont="1" applyFill="1" applyBorder="1" applyAlignment="1">
      <alignment vertical="center" wrapText="1"/>
      <protection/>
    </xf>
    <xf numFmtId="4" fontId="50" fillId="0" borderId="108" xfId="50" applyNumberFormat="1" applyFont="1" applyFill="1" applyBorder="1">
      <alignment/>
      <protection/>
    </xf>
    <xf numFmtId="0" fontId="51" fillId="0" borderId="103" xfId="50" applyFont="1" applyBorder="1" applyAlignment="1">
      <alignment horizontal="center"/>
      <protection/>
    </xf>
    <xf numFmtId="0" fontId="51" fillId="0" borderId="103" xfId="50" applyFont="1" applyFill="1" applyBorder="1">
      <alignment/>
      <protection/>
    </xf>
    <xf numFmtId="4" fontId="49" fillId="0" borderId="103" xfId="50" applyNumberFormat="1" applyFont="1" applyFill="1" applyBorder="1">
      <alignment/>
      <protection/>
    </xf>
    <xf numFmtId="4" fontId="49" fillId="0" borderId="103" xfId="50" applyNumberFormat="1" applyFont="1" applyFill="1" applyBorder="1">
      <alignment/>
      <protection/>
    </xf>
    <xf numFmtId="0" fontId="51" fillId="0" borderId="103" xfId="50" applyFont="1" applyFill="1" applyBorder="1" applyAlignment="1">
      <alignment wrapText="1"/>
      <protection/>
    </xf>
    <xf numFmtId="4" fontId="49" fillId="0" borderId="108" xfId="50" applyNumberFormat="1" applyFont="1" applyFill="1" applyBorder="1">
      <alignment/>
      <protection/>
    </xf>
    <xf numFmtId="4" fontId="49" fillId="0" borderId="108" xfId="50" applyNumberFormat="1" applyFont="1" applyFill="1" applyBorder="1">
      <alignment/>
      <protection/>
    </xf>
    <xf numFmtId="0" fontId="51" fillId="0" borderId="99" xfId="50" applyFont="1" applyFill="1" applyBorder="1" applyAlignment="1">
      <alignment vertical="center" wrapText="1"/>
      <protection/>
    </xf>
    <xf numFmtId="0" fontId="49" fillId="0" borderId="0" xfId="50" applyFont="1">
      <alignment/>
      <protection/>
    </xf>
    <xf numFmtId="0" fontId="52" fillId="0" borderId="0" xfId="50" applyFont="1">
      <alignment/>
      <protection/>
    </xf>
    <xf numFmtId="0" fontId="49" fillId="0" borderId="0" xfId="50" applyFont="1" applyFill="1">
      <alignment/>
      <protection/>
    </xf>
    <xf numFmtId="0" fontId="49" fillId="0" borderId="0" xfId="50" applyFont="1" applyAlignment="1">
      <alignment horizontal="left"/>
      <protection/>
    </xf>
    <xf numFmtId="3" fontId="49" fillId="0" borderId="0" xfId="50" applyNumberFormat="1" applyFont="1">
      <alignment/>
      <protection/>
    </xf>
    <xf numFmtId="14" fontId="49" fillId="0" borderId="0" xfId="50" applyNumberFormat="1" applyFont="1">
      <alignment/>
      <protection/>
    </xf>
    <xf numFmtId="0" fontId="49" fillId="0" borderId="0" xfId="50" applyFont="1" applyAlignment="1">
      <alignment horizontal="right"/>
      <protection/>
    </xf>
    <xf numFmtId="4" fontId="16" fillId="0" borderId="0" xfId="0" applyNumberFormat="1" applyFont="1" applyBorder="1" applyAlignment="1">
      <alignment/>
    </xf>
    <xf numFmtId="2" fontId="18" fillId="0" borderId="0" xfId="0" applyNumberFormat="1" applyFont="1" applyBorder="1" applyAlignment="1">
      <alignment/>
    </xf>
    <xf numFmtId="0" fontId="0" fillId="0" borderId="148" xfId="0" applyFont="1" applyBorder="1" applyAlignment="1" applyProtection="1">
      <alignment/>
      <protection locked="0"/>
    </xf>
    <xf numFmtId="4" fontId="66" fillId="0" borderId="17" xfId="0" applyNumberFormat="1" applyFont="1" applyBorder="1" applyAlignment="1" applyProtection="1">
      <alignment/>
      <protection locked="0"/>
    </xf>
    <xf numFmtId="4" fontId="66" fillId="0" borderId="122" xfId="0" applyNumberFormat="1" applyFont="1" applyBorder="1" applyAlignment="1">
      <alignment/>
    </xf>
    <xf numFmtId="2" fontId="67" fillId="0" borderId="103" xfId="0" applyNumberFormat="1" applyFont="1" applyBorder="1" applyAlignment="1" applyProtection="1">
      <alignment/>
      <protection locked="0"/>
    </xf>
    <xf numFmtId="0" fontId="53" fillId="0" borderId="152" xfId="0" applyFont="1" applyBorder="1" applyAlignment="1" applyProtection="1">
      <alignment/>
      <protection locked="0"/>
    </xf>
    <xf numFmtId="4" fontId="26" fillId="0" borderId="41" xfId="0" applyNumberFormat="1" applyFont="1" applyBorder="1" applyAlignment="1" applyProtection="1">
      <alignment/>
      <protection locked="0"/>
    </xf>
    <xf numFmtId="4" fontId="26" fillId="0" borderId="167" xfId="0" applyNumberFormat="1" applyFont="1" applyBorder="1" applyAlignment="1">
      <alignment/>
    </xf>
    <xf numFmtId="2" fontId="68" fillId="0" borderId="164" xfId="0" applyNumberFormat="1" applyFont="1" applyBorder="1" applyAlignment="1" applyProtection="1">
      <alignment/>
      <protection locked="0"/>
    </xf>
    <xf numFmtId="0" fontId="53" fillId="0" borderId="148" xfId="0" applyFont="1" applyBorder="1" applyAlignment="1" applyProtection="1">
      <alignment/>
      <protection locked="0"/>
    </xf>
    <xf numFmtId="4" fontId="26" fillId="0" borderId="17" xfId="0" applyNumberFormat="1" applyFont="1" applyBorder="1" applyAlignment="1" applyProtection="1">
      <alignment/>
      <protection locked="0"/>
    </xf>
    <xf numFmtId="4" fontId="26" fillId="0" borderId="122" xfId="0" applyNumberFormat="1" applyFont="1" applyBorder="1" applyAlignment="1">
      <alignment/>
    </xf>
    <xf numFmtId="2" fontId="68" fillId="0" borderId="103" xfId="0" applyNumberFormat="1" applyFont="1" applyBorder="1" applyAlignment="1" applyProtection="1">
      <alignment/>
      <protection locked="0"/>
    </xf>
    <xf numFmtId="4" fontId="26" fillId="0" borderId="38" xfId="0" applyNumberFormat="1" applyFont="1" applyBorder="1" applyAlignment="1" applyProtection="1">
      <alignment/>
      <protection locked="0"/>
    </xf>
    <xf numFmtId="2" fontId="68" fillId="0" borderId="108" xfId="0" applyNumberFormat="1" applyFont="1" applyBorder="1" applyAlignment="1" applyProtection="1">
      <alignment/>
      <protection locked="0"/>
    </xf>
    <xf numFmtId="0" fontId="25" fillId="0" borderId="51" xfId="0" applyFont="1" applyBorder="1" applyAlignment="1">
      <alignment/>
    </xf>
    <xf numFmtId="4" fontId="25" fillId="0" borderId="30" xfId="0" applyNumberFormat="1" applyFont="1" applyBorder="1" applyAlignment="1">
      <alignment/>
    </xf>
    <xf numFmtId="2" fontId="69" fillId="0" borderId="99" xfId="0" applyNumberFormat="1" applyFont="1" applyBorder="1" applyAlignment="1">
      <alignment/>
    </xf>
    <xf numFmtId="14" fontId="15" fillId="0" borderId="0" xfId="0" applyNumberFormat="1" applyFont="1" applyAlignment="1">
      <alignment vertical="center"/>
    </xf>
    <xf numFmtId="0" fontId="15" fillId="0" borderId="85" xfId="0" applyFont="1" applyBorder="1" applyAlignment="1">
      <alignment/>
    </xf>
    <xf numFmtId="0" fontId="15" fillId="0" borderId="75" xfId="0" applyFont="1" applyBorder="1" applyAlignment="1">
      <alignment/>
    </xf>
    <xf numFmtId="0" fontId="15" fillId="0" borderId="84" xfId="0" applyFont="1" applyBorder="1" applyAlignment="1">
      <alignment/>
    </xf>
    <xf numFmtId="49" fontId="16" fillId="0" borderId="0" xfId="0" applyNumberFormat="1" applyFont="1" applyBorder="1" applyAlignment="1">
      <alignment vertical="center" wrapText="1"/>
    </xf>
    <xf numFmtId="4" fontId="15" fillId="0" borderId="17" xfId="0" applyNumberFormat="1" applyFont="1" applyBorder="1" applyAlignment="1">
      <alignment horizontal="right" vertical="center" wrapText="1"/>
    </xf>
    <xf numFmtId="49" fontId="15" fillId="0" borderId="33" xfId="0" applyNumberFormat="1" applyFont="1" applyBorder="1" applyAlignment="1">
      <alignment vertical="center"/>
    </xf>
    <xf numFmtId="4" fontId="54" fillId="0" borderId="163" xfId="0" applyNumberFormat="1" applyFont="1" applyBorder="1" applyAlignment="1">
      <alignment vertical="center"/>
    </xf>
    <xf numFmtId="14" fontId="21" fillId="0" borderId="55" xfId="0" applyNumberFormat="1" applyFont="1" applyBorder="1" applyAlignment="1">
      <alignment horizontal="left" vertical="center" wrapText="1"/>
    </xf>
    <xf numFmtId="14" fontId="15" fillId="36" borderId="0" xfId="0" applyNumberFormat="1" applyFont="1" applyFill="1" applyAlignment="1" applyProtection="1">
      <alignment/>
      <protection locked="0"/>
    </xf>
    <xf numFmtId="14" fontId="15" fillId="0" borderId="153" xfId="0" applyNumberFormat="1" applyFont="1" applyBorder="1" applyAlignment="1">
      <alignment vertical="center"/>
    </xf>
    <xf numFmtId="14" fontId="15" fillId="0" borderId="147" xfId="0" applyNumberFormat="1" applyFont="1" applyBorder="1" applyAlignment="1">
      <alignment vertical="center"/>
    </xf>
    <xf numFmtId="0" fontId="15" fillId="0" borderId="162" xfId="0" applyFont="1" applyBorder="1" applyAlignment="1">
      <alignment vertical="center"/>
    </xf>
    <xf numFmtId="0" fontId="0" fillId="0" borderId="163" xfId="0" applyFont="1" applyBorder="1" applyAlignment="1">
      <alignment/>
    </xf>
    <xf numFmtId="0" fontId="0" fillId="0" borderId="174" xfId="0" applyFont="1" applyBorder="1" applyAlignment="1">
      <alignment/>
    </xf>
    <xf numFmtId="3" fontId="0" fillId="0" borderId="174" xfId="0" applyNumberFormat="1" applyFont="1" applyBorder="1" applyAlignment="1">
      <alignment/>
    </xf>
    <xf numFmtId="3" fontId="0" fillId="0" borderId="174" xfId="0" applyNumberFormat="1" applyFont="1" applyFill="1" applyBorder="1" applyAlignment="1">
      <alignment/>
    </xf>
    <xf numFmtId="0" fontId="0" fillId="0" borderId="174" xfId="0" applyFont="1" applyFill="1" applyBorder="1" applyAlignment="1">
      <alignment/>
    </xf>
    <xf numFmtId="0" fontId="0" fillId="0" borderId="175" xfId="0" applyFont="1" applyFill="1" applyBorder="1" applyAlignment="1">
      <alignment/>
    </xf>
    <xf numFmtId="0" fontId="0" fillId="0" borderId="176" xfId="0" applyFont="1" applyBorder="1" applyAlignment="1">
      <alignment/>
    </xf>
    <xf numFmtId="0" fontId="0" fillId="0" borderId="177" xfId="0" applyFont="1" applyBorder="1" applyAlignment="1">
      <alignment/>
    </xf>
    <xf numFmtId="3" fontId="0" fillId="0" borderId="177" xfId="0" applyNumberFormat="1" applyFont="1" applyBorder="1" applyAlignment="1">
      <alignment/>
    </xf>
    <xf numFmtId="3" fontId="0" fillId="0" borderId="177" xfId="0" applyNumberFormat="1" applyFont="1" applyFill="1" applyBorder="1" applyAlignment="1">
      <alignment/>
    </xf>
    <xf numFmtId="0" fontId="0" fillId="0" borderId="177" xfId="0" applyFont="1" applyFill="1" applyBorder="1" applyAlignment="1">
      <alignment/>
    </xf>
    <xf numFmtId="0" fontId="0" fillId="0" borderId="178" xfId="0" applyFont="1" applyFill="1" applyBorder="1" applyAlignment="1">
      <alignment/>
    </xf>
    <xf numFmtId="0" fontId="0" fillId="0" borderId="179" xfId="0" applyFont="1" applyBorder="1" applyAlignment="1">
      <alignment/>
    </xf>
    <xf numFmtId="0" fontId="0" fillId="0" borderId="180" xfId="0" applyFont="1" applyBorder="1" applyAlignment="1">
      <alignment/>
    </xf>
    <xf numFmtId="3" fontId="0" fillId="0" borderId="180" xfId="0" applyNumberFormat="1" applyFont="1" applyBorder="1" applyAlignment="1">
      <alignment/>
    </xf>
    <xf numFmtId="3" fontId="0" fillId="0" borderId="180" xfId="0" applyNumberFormat="1" applyFont="1" applyFill="1" applyBorder="1" applyAlignment="1">
      <alignment/>
    </xf>
    <xf numFmtId="0" fontId="0" fillId="0" borderId="180" xfId="0" applyFont="1" applyFill="1" applyBorder="1" applyAlignment="1">
      <alignment/>
    </xf>
    <xf numFmtId="0" fontId="0" fillId="0" borderId="181" xfId="0" applyFont="1" applyBorder="1" applyAlignment="1">
      <alignment/>
    </xf>
    <xf numFmtId="3" fontId="0" fillId="0" borderId="181" xfId="0" applyNumberFormat="1" applyFont="1" applyBorder="1" applyAlignment="1">
      <alignment/>
    </xf>
    <xf numFmtId="3" fontId="0" fillId="0" borderId="181" xfId="0" applyNumberFormat="1" applyFont="1" applyFill="1" applyBorder="1" applyAlignment="1">
      <alignment/>
    </xf>
    <xf numFmtId="0" fontId="0" fillId="0" borderId="181" xfId="0" applyFont="1" applyFill="1" applyBorder="1" applyAlignment="1">
      <alignment/>
    </xf>
    <xf numFmtId="9" fontId="21" fillId="0" borderId="0" xfId="56" applyFont="1" applyAlignment="1">
      <alignment horizontal="right"/>
    </xf>
    <xf numFmtId="0" fontId="16" fillId="0" borderId="58" xfId="53" applyFont="1" applyBorder="1" applyAlignment="1">
      <alignment horizontal="center" vertical="center"/>
      <protection/>
    </xf>
    <xf numFmtId="49" fontId="15" fillId="0" borderId="16" xfId="0" applyNumberFormat="1" applyFont="1" applyBorder="1" applyAlignment="1">
      <alignment horizontal="center" vertical="center"/>
    </xf>
    <xf numFmtId="4" fontId="15" fillId="0" borderId="17" xfId="0" applyNumberFormat="1" applyFont="1" applyBorder="1" applyAlignment="1">
      <alignment vertical="center"/>
    </xf>
    <xf numFmtId="0" fontId="16" fillId="0" borderId="117" xfId="0" applyFont="1" applyBorder="1" applyAlignment="1">
      <alignment horizontal="center" vertical="center" wrapText="1"/>
    </xf>
    <xf numFmtId="0" fontId="15" fillId="0" borderId="87" xfId="0" applyFont="1" applyBorder="1" applyAlignment="1">
      <alignment vertical="center" wrapText="1"/>
    </xf>
    <xf numFmtId="0" fontId="16" fillId="0" borderId="182" xfId="0" applyFont="1" applyBorder="1" applyAlignment="1">
      <alignment vertical="center"/>
    </xf>
    <xf numFmtId="0" fontId="16" fillId="0" borderId="0" xfId="0" applyFont="1" applyFill="1" applyAlignment="1">
      <alignment vertical="center"/>
    </xf>
    <xf numFmtId="14" fontId="15" fillId="0" borderId="0" xfId="0" applyNumberFormat="1" applyFont="1" applyAlignment="1" applyProtection="1">
      <alignment horizontal="left" vertical="center"/>
      <protection locked="0"/>
    </xf>
    <xf numFmtId="0" fontId="15" fillId="0" borderId="0" xfId="0" applyFont="1" applyAlignment="1" applyProtection="1">
      <alignment vertical="center"/>
      <protection locked="0"/>
    </xf>
    <xf numFmtId="0" fontId="15" fillId="0" borderId="0" xfId="0" applyFont="1" applyAlignment="1">
      <alignment vertical="center"/>
    </xf>
    <xf numFmtId="0" fontId="16" fillId="0" borderId="0" xfId="0" applyFont="1" applyAlignment="1">
      <alignment horizontal="right"/>
    </xf>
    <xf numFmtId="14" fontId="15" fillId="0" borderId="0" xfId="0" applyNumberFormat="1" applyFont="1" applyAlignment="1">
      <alignment/>
    </xf>
    <xf numFmtId="0" fontId="15" fillId="0" borderId="0" xfId="0" applyFont="1" applyAlignment="1">
      <alignment/>
    </xf>
    <xf numFmtId="14" fontId="15" fillId="0" borderId="0" xfId="0" applyNumberFormat="1" applyFont="1" applyAlignment="1">
      <alignment horizontal="left"/>
    </xf>
    <xf numFmtId="0" fontId="21" fillId="0" borderId="134" xfId="0" applyFont="1" applyBorder="1" applyAlignment="1">
      <alignment vertical="center" wrapText="1"/>
    </xf>
    <xf numFmtId="0" fontId="15" fillId="0" borderId="0" xfId="0" applyFont="1" applyFill="1" applyAlignment="1">
      <alignment vertical="center"/>
    </xf>
    <xf numFmtId="0" fontId="15" fillId="0" borderId="71" xfId="0" applyFont="1" applyBorder="1" applyAlignment="1">
      <alignment/>
    </xf>
    <xf numFmtId="0" fontId="15" fillId="0" borderId="60" xfId="0" applyFont="1" applyBorder="1" applyAlignment="1">
      <alignment/>
    </xf>
    <xf numFmtId="0" fontId="15" fillId="0" borderId="168" xfId="0" applyFont="1" applyBorder="1" applyAlignment="1">
      <alignment/>
    </xf>
    <xf numFmtId="0" fontId="16" fillId="0" borderId="0" xfId="0" applyFont="1" applyAlignment="1">
      <alignment/>
    </xf>
    <xf numFmtId="0" fontId="15" fillId="0" borderId="0" xfId="0" applyFont="1" applyAlignment="1">
      <alignment horizontal="left"/>
    </xf>
    <xf numFmtId="0" fontId="15" fillId="0" borderId="0" xfId="0" applyFont="1" applyAlignment="1">
      <alignment/>
    </xf>
    <xf numFmtId="0" fontId="16" fillId="0" borderId="0" xfId="0" applyFont="1" applyAlignment="1">
      <alignment horizontal="right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right"/>
    </xf>
    <xf numFmtId="0" fontId="16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169" xfId="0" applyFont="1" applyBorder="1" applyAlignment="1">
      <alignment horizontal="center"/>
    </xf>
    <xf numFmtId="0" fontId="16" fillId="0" borderId="164" xfId="0" applyFont="1" applyBorder="1" applyAlignment="1">
      <alignment horizontal="center"/>
    </xf>
    <xf numFmtId="0" fontId="15" fillId="0" borderId="157" xfId="0" applyFont="1" applyBorder="1" applyAlignment="1">
      <alignment horizontal="center"/>
    </xf>
    <xf numFmtId="0" fontId="16" fillId="0" borderId="103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19" xfId="0" applyFont="1" applyBorder="1" applyAlignment="1">
      <alignment horizontal="center"/>
    </xf>
    <xf numFmtId="0" fontId="16" fillId="33" borderId="136" xfId="0" applyFont="1" applyFill="1" applyBorder="1" applyAlignment="1">
      <alignment horizontal="center"/>
    </xf>
    <xf numFmtId="0" fontId="15" fillId="0" borderId="124" xfId="0" applyFont="1" applyBorder="1" applyAlignment="1">
      <alignment horizontal="center"/>
    </xf>
    <xf numFmtId="0" fontId="16" fillId="0" borderId="108" xfId="0" applyFont="1" applyBorder="1" applyAlignment="1">
      <alignment horizontal="center"/>
    </xf>
    <xf numFmtId="0" fontId="16" fillId="0" borderId="127" xfId="0" applyFont="1" applyBorder="1" applyAlignment="1">
      <alignment horizontal="center"/>
    </xf>
    <xf numFmtId="0" fontId="16" fillId="0" borderId="38" xfId="0" applyFont="1" applyBorder="1" applyAlignment="1">
      <alignment horizontal="center"/>
    </xf>
    <xf numFmtId="0" fontId="15" fillId="33" borderId="126" xfId="0" applyFont="1" applyFill="1" applyBorder="1" applyAlignment="1">
      <alignment/>
    </xf>
    <xf numFmtId="0" fontId="16" fillId="0" borderId="130" xfId="0" applyFont="1" applyBorder="1" applyAlignment="1">
      <alignment/>
    </xf>
    <xf numFmtId="4" fontId="16" fillId="0" borderId="101" xfId="0" applyNumberFormat="1" applyFont="1" applyBorder="1" applyAlignment="1" applyProtection="1">
      <alignment/>
      <protection locked="0"/>
    </xf>
    <xf numFmtId="4" fontId="16" fillId="0" borderId="73" xfId="0" applyNumberFormat="1" applyFont="1" applyBorder="1" applyAlignment="1" applyProtection="1">
      <alignment/>
      <protection locked="0"/>
    </xf>
    <xf numFmtId="4" fontId="16" fillId="0" borderId="55" xfId="0" applyNumberFormat="1" applyFont="1" applyBorder="1" applyAlignment="1" applyProtection="1">
      <alignment/>
      <protection locked="0"/>
    </xf>
    <xf numFmtId="4" fontId="16" fillId="33" borderId="134" xfId="0" applyNumberFormat="1" applyFont="1" applyFill="1" applyBorder="1" applyAlignment="1">
      <alignment/>
    </xf>
    <xf numFmtId="0" fontId="15" fillId="0" borderId="133" xfId="0" applyFont="1" applyBorder="1" applyAlignment="1">
      <alignment/>
    </xf>
    <xf numFmtId="0" fontId="15" fillId="0" borderId="111" xfId="0" applyFont="1" applyBorder="1" applyAlignment="1">
      <alignment/>
    </xf>
    <xf numFmtId="4" fontId="15" fillId="0" borderId="73" xfId="0" applyNumberFormat="1" applyFont="1" applyBorder="1" applyAlignment="1" applyProtection="1">
      <alignment/>
      <protection locked="0"/>
    </xf>
    <xf numFmtId="4" fontId="15" fillId="0" borderId="55" xfId="0" applyNumberFormat="1" applyFont="1" applyBorder="1" applyAlignment="1" applyProtection="1">
      <alignment/>
      <protection locked="0"/>
    </xf>
    <xf numFmtId="4" fontId="15" fillId="33" borderId="134" xfId="0" applyNumberFormat="1" applyFont="1" applyFill="1" applyBorder="1" applyAlignment="1">
      <alignment/>
    </xf>
    <xf numFmtId="0" fontId="15" fillId="0" borderId="133" xfId="0" applyFont="1" applyBorder="1" applyAlignment="1" applyProtection="1">
      <alignment/>
      <protection locked="0"/>
    </xf>
    <xf numFmtId="0" fontId="15" fillId="0" borderId="111" xfId="0" applyFont="1" applyBorder="1" applyAlignment="1" applyProtection="1">
      <alignment/>
      <protection locked="0"/>
    </xf>
    <xf numFmtId="0" fontId="15" fillId="0" borderId="0" xfId="0" applyFont="1" applyFill="1" applyAlignment="1">
      <alignment/>
    </xf>
    <xf numFmtId="0" fontId="16" fillId="0" borderId="133" xfId="0" applyFont="1" applyBorder="1" applyAlignment="1" applyProtection="1">
      <alignment/>
      <protection locked="0"/>
    </xf>
    <xf numFmtId="0" fontId="16" fillId="0" borderId="111" xfId="0" applyFont="1" applyBorder="1" applyAlignment="1" applyProtection="1">
      <alignment/>
      <protection locked="0"/>
    </xf>
    <xf numFmtId="0" fontId="16" fillId="0" borderId="55" xfId="0" applyFont="1" applyBorder="1" applyAlignment="1" applyProtection="1">
      <alignment/>
      <protection locked="0"/>
    </xf>
    <xf numFmtId="0" fontId="16" fillId="0" borderId="112" xfId="0" applyFont="1" applyBorder="1" applyAlignment="1" applyProtection="1">
      <alignment/>
      <protection locked="0"/>
    </xf>
    <xf numFmtId="0" fontId="0" fillId="0" borderId="183" xfId="0" applyFont="1" applyBorder="1" applyAlignment="1">
      <alignment/>
    </xf>
    <xf numFmtId="4" fontId="15" fillId="0" borderId="73" xfId="0" applyNumberFormat="1" applyFont="1" applyBorder="1" applyAlignment="1">
      <alignment/>
    </xf>
    <xf numFmtId="4" fontId="15" fillId="0" borderId="55" xfId="0" applyNumberFormat="1" applyFont="1" applyBorder="1" applyAlignment="1">
      <alignment/>
    </xf>
    <xf numFmtId="0" fontId="16" fillId="0" borderId="133" xfId="0" applyFont="1" applyBorder="1" applyAlignment="1">
      <alignment/>
    </xf>
    <xf numFmtId="0" fontId="16" fillId="0" borderId="111" xfId="0" applyFont="1" applyBorder="1" applyAlignment="1">
      <alignment/>
    </xf>
    <xf numFmtId="0" fontId="16" fillId="0" borderId="55" xfId="0" applyFont="1" applyBorder="1" applyAlignment="1">
      <alignment/>
    </xf>
    <xf numFmtId="0" fontId="16" fillId="0" borderId="112" xfId="0" applyFont="1" applyBorder="1" applyAlignment="1">
      <alignment/>
    </xf>
    <xf numFmtId="0" fontId="15" fillId="0" borderId="133" xfId="0" applyFont="1" applyBorder="1" applyAlignment="1">
      <alignment wrapText="1"/>
    </xf>
    <xf numFmtId="0" fontId="15" fillId="0" borderId="173" xfId="0" applyFont="1" applyBorder="1" applyAlignment="1">
      <alignment/>
    </xf>
    <xf numFmtId="0" fontId="15" fillId="0" borderId="105" xfId="0" applyFont="1" applyBorder="1" applyAlignment="1">
      <alignment/>
    </xf>
    <xf numFmtId="4" fontId="15" fillId="0" borderId="90" xfId="0" applyNumberFormat="1" applyFont="1" applyBorder="1" applyAlignment="1">
      <alignment/>
    </xf>
    <xf numFmtId="4" fontId="15" fillId="0" borderId="87" xfId="0" applyNumberFormat="1" applyFont="1" applyBorder="1" applyAlignment="1">
      <alignment/>
    </xf>
    <xf numFmtId="4" fontId="15" fillId="33" borderId="118" xfId="0" applyNumberFormat="1" applyFont="1" applyFill="1" applyBorder="1" applyAlignment="1">
      <alignment/>
    </xf>
    <xf numFmtId="0" fontId="15" fillId="33" borderId="157" xfId="0" applyFont="1" applyFill="1" applyBorder="1" applyAlignment="1">
      <alignment/>
    </xf>
    <xf numFmtId="0" fontId="15" fillId="33" borderId="103" xfId="0" applyFont="1" applyFill="1" applyBorder="1" applyAlignment="1">
      <alignment/>
    </xf>
    <xf numFmtId="4" fontId="15" fillId="33" borderId="0" xfId="0" applyNumberFormat="1" applyFont="1" applyFill="1" applyBorder="1" applyAlignment="1">
      <alignment/>
    </xf>
    <xf numFmtId="4" fontId="15" fillId="33" borderId="17" xfId="0" applyNumberFormat="1" applyFont="1" applyFill="1" applyBorder="1" applyAlignment="1">
      <alignment/>
    </xf>
    <xf numFmtId="4" fontId="15" fillId="33" borderId="128" xfId="0" applyNumberFormat="1" applyFont="1" applyFill="1" applyBorder="1" applyAlignment="1">
      <alignment/>
    </xf>
    <xf numFmtId="4" fontId="15" fillId="33" borderId="167" xfId="0" applyNumberFormat="1" applyFont="1" applyFill="1" applyBorder="1" applyAlignment="1">
      <alignment/>
    </xf>
    <xf numFmtId="0" fontId="15" fillId="33" borderId="157" xfId="0" applyFont="1" applyFill="1" applyBorder="1" applyAlignment="1">
      <alignment horizontal="left"/>
    </xf>
    <xf numFmtId="4" fontId="16" fillId="33" borderId="103" xfId="0" applyNumberFormat="1" applyFont="1" applyFill="1" applyBorder="1" applyAlignment="1">
      <alignment/>
    </xf>
    <xf numFmtId="4" fontId="16" fillId="33" borderId="157" xfId="0" applyNumberFormat="1" applyFont="1" applyFill="1" applyBorder="1" applyAlignment="1">
      <alignment/>
    </xf>
    <xf numFmtId="4" fontId="16" fillId="33" borderId="17" xfId="0" applyNumberFormat="1" applyFont="1" applyFill="1" applyBorder="1" applyAlignment="1">
      <alignment/>
    </xf>
    <xf numFmtId="4" fontId="16" fillId="33" borderId="0" xfId="0" applyNumberFormat="1" applyFont="1" applyFill="1" applyBorder="1" applyAlignment="1">
      <alignment/>
    </xf>
    <xf numFmtId="4" fontId="16" fillId="33" borderId="122" xfId="0" applyNumberFormat="1" applyFont="1" applyFill="1" applyBorder="1" applyAlignment="1">
      <alignment/>
    </xf>
    <xf numFmtId="0" fontId="15" fillId="33" borderId="124" xfId="0" applyFont="1" applyFill="1" applyBorder="1" applyAlignment="1">
      <alignment horizontal="left"/>
    </xf>
    <xf numFmtId="0" fontId="15" fillId="33" borderId="108" xfId="0" applyFont="1" applyFill="1" applyBorder="1" applyAlignment="1">
      <alignment horizontal="left"/>
    </xf>
    <xf numFmtId="3" fontId="15" fillId="33" borderId="127" xfId="0" applyNumberFormat="1" applyFont="1" applyFill="1" applyBorder="1" applyAlignment="1">
      <alignment/>
    </xf>
    <xf numFmtId="3" fontId="15" fillId="33" borderId="38" xfId="0" applyNumberFormat="1" applyFont="1" applyFill="1" applyBorder="1" applyAlignment="1">
      <alignment/>
    </xf>
    <xf numFmtId="3" fontId="15" fillId="33" borderId="126" xfId="0" applyNumberFormat="1" applyFont="1" applyFill="1" applyBorder="1" applyAlignment="1">
      <alignment/>
    </xf>
    <xf numFmtId="0" fontId="16" fillId="0" borderId="0" xfId="53" applyFont="1">
      <alignment/>
      <protection/>
    </xf>
    <xf numFmtId="0" fontId="17" fillId="0" borderId="0" xfId="53" applyFont="1">
      <alignment/>
      <protection/>
    </xf>
    <xf numFmtId="0" fontId="16" fillId="0" borderId="0" xfId="0" applyFont="1" applyFill="1" applyAlignment="1" applyProtection="1">
      <alignment/>
      <protection locked="0"/>
    </xf>
    <xf numFmtId="0" fontId="15" fillId="0" borderId="0" xfId="0" applyFont="1" applyAlignment="1" applyProtection="1">
      <alignment/>
      <protection/>
    </xf>
    <xf numFmtId="4" fontId="15" fillId="0" borderId="0" xfId="0" applyNumberFormat="1" applyFont="1" applyAlignment="1" applyProtection="1">
      <alignment/>
      <protection/>
    </xf>
    <xf numFmtId="4" fontId="16" fillId="0" borderId="0" xfId="0" applyNumberFormat="1" applyFont="1" applyAlignment="1" applyProtection="1">
      <alignment horizontal="right"/>
      <protection/>
    </xf>
    <xf numFmtId="0" fontId="16" fillId="36" borderId="0" xfId="0" applyFont="1" applyFill="1" applyAlignment="1" applyProtection="1">
      <alignment/>
      <protection locked="0"/>
    </xf>
    <xf numFmtId="0" fontId="15" fillId="36" borderId="0" xfId="0" applyFont="1" applyFill="1" applyAlignment="1" applyProtection="1">
      <alignment/>
      <protection locked="0"/>
    </xf>
    <xf numFmtId="0" fontId="25" fillId="36" borderId="0" xfId="0" applyFont="1" applyFill="1" applyAlignment="1" applyProtection="1">
      <alignment/>
      <protection locked="0"/>
    </xf>
    <xf numFmtId="4" fontId="16" fillId="0" borderId="0" xfId="0" applyNumberFormat="1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4" fontId="15" fillId="0" borderId="108" xfId="0" applyNumberFormat="1" applyFont="1" applyBorder="1" applyAlignment="1" applyProtection="1">
      <alignment horizontal="center" vertical="center" wrapText="1"/>
      <protection/>
    </xf>
    <xf numFmtId="0" fontId="15" fillId="0" borderId="101" xfId="0" applyFont="1" applyBorder="1" applyAlignment="1" applyProtection="1">
      <alignment/>
      <protection/>
    </xf>
    <xf numFmtId="4" fontId="15" fillId="0" borderId="130" xfId="0" applyNumberFormat="1" applyFont="1" applyBorder="1" applyAlignment="1" applyProtection="1">
      <alignment/>
      <protection/>
    </xf>
    <xf numFmtId="10" fontId="15" fillId="0" borderId="184" xfId="0" applyNumberFormat="1" applyFont="1" applyBorder="1" applyAlignment="1" applyProtection="1">
      <alignment/>
      <protection locked="0"/>
    </xf>
    <xf numFmtId="4" fontId="15" fillId="0" borderId="132" xfId="0" applyNumberFormat="1" applyFont="1" applyBorder="1" applyAlignment="1" applyProtection="1">
      <alignment/>
      <protection locked="0"/>
    </xf>
    <xf numFmtId="164" fontId="15" fillId="0" borderId="69" xfId="0" applyNumberFormat="1" applyFont="1" applyBorder="1" applyAlignment="1" applyProtection="1">
      <alignment/>
      <protection/>
    </xf>
    <xf numFmtId="4" fontId="15" fillId="33" borderId="102" xfId="0" applyNumberFormat="1" applyFont="1" applyFill="1" applyBorder="1" applyAlignment="1" applyProtection="1">
      <alignment/>
      <protection locked="0"/>
    </xf>
    <xf numFmtId="4" fontId="16" fillId="0" borderId="101" xfId="0" applyNumberFormat="1" applyFont="1" applyBorder="1" applyAlignment="1" applyProtection="1">
      <alignment/>
      <protection/>
    </xf>
    <xf numFmtId="0" fontId="15" fillId="0" borderId="111" xfId="0" applyFont="1" applyBorder="1" applyAlignment="1" applyProtection="1">
      <alignment/>
      <protection/>
    </xf>
    <xf numFmtId="164" fontId="15" fillId="33" borderId="133" xfId="0" applyNumberFormat="1" applyFont="1" applyFill="1" applyBorder="1" applyAlignment="1" applyProtection="1">
      <alignment/>
      <protection locked="0"/>
    </xf>
    <xf numFmtId="10" fontId="15" fillId="0" borderId="163" xfId="0" applyNumberFormat="1" applyFont="1" applyBorder="1" applyAlignment="1" applyProtection="1">
      <alignment/>
      <protection locked="0"/>
    </xf>
    <xf numFmtId="4" fontId="15" fillId="0" borderId="134" xfId="0" applyNumberFormat="1" applyFont="1" applyBorder="1" applyAlignment="1" applyProtection="1">
      <alignment/>
      <protection locked="0"/>
    </xf>
    <xf numFmtId="164" fontId="15" fillId="33" borderId="73" xfId="0" applyNumberFormat="1" applyFont="1" applyFill="1" applyBorder="1" applyAlignment="1" applyProtection="1">
      <alignment/>
      <protection locked="0"/>
    </xf>
    <xf numFmtId="4" fontId="15" fillId="33" borderId="112" xfId="0" applyNumberFormat="1" applyFont="1" applyFill="1" applyBorder="1" applyAlignment="1" applyProtection="1">
      <alignment/>
      <protection locked="0"/>
    </xf>
    <xf numFmtId="4" fontId="16" fillId="0" borderId="111" xfId="0" applyNumberFormat="1" applyFont="1" applyBorder="1" applyAlignment="1" applyProtection="1">
      <alignment/>
      <protection/>
    </xf>
    <xf numFmtId="0" fontId="15" fillId="0" borderId="105" xfId="0" applyFont="1" applyBorder="1" applyAlignment="1" applyProtection="1">
      <alignment/>
      <protection/>
    </xf>
    <xf numFmtId="164" fontId="15" fillId="33" borderId="173" xfId="0" applyNumberFormat="1" applyFont="1" applyFill="1" applyBorder="1" applyAlignment="1" applyProtection="1">
      <alignment/>
      <protection locked="0"/>
    </xf>
    <xf numFmtId="10" fontId="15" fillId="0" borderId="117" xfId="0" applyNumberFormat="1" applyFont="1" applyBorder="1" applyAlignment="1" applyProtection="1">
      <alignment/>
      <protection locked="0"/>
    </xf>
    <xf numFmtId="4" fontId="15" fillId="0" borderId="118" xfId="0" applyNumberFormat="1" applyFont="1" applyBorder="1" applyAlignment="1" applyProtection="1">
      <alignment/>
      <protection locked="0"/>
    </xf>
    <xf numFmtId="164" fontId="15" fillId="33" borderId="90" xfId="0" applyNumberFormat="1" applyFont="1" applyFill="1" applyBorder="1" applyAlignment="1" applyProtection="1">
      <alignment/>
      <protection locked="0"/>
    </xf>
    <xf numFmtId="4" fontId="15" fillId="33" borderId="106" xfId="0" applyNumberFormat="1" applyFont="1" applyFill="1" applyBorder="1" applyAlignment="1" applyProtection="1">
      <alignment/>
      <protection locked="0"/>
    </xf>
    <xf numFmtId="4" fontId="16" fillId="0" borderId="105" xfId="0" applyNumberFormat="1" applyFont="1" applyBorder="1" applyAlignment="1" applyProtection="1">
      <alignment/>
      <protection/>
    </xf>
    <xf numFmtId="0" fontId="15" fillId="0" borderId="0" xfId="0" applyFont="1" applyBorder="1" applyAlignment="1" applyProtection="1">
      <alignment/>
      <protection/>
    </xf>
    <xf numFmtId="164" fontId="15" fillId="36" borderId="0" xfId="0" applyNumberFormat="1" applyFont="1" applyFill="1" applyBorder="1" applyAlignment="1" applyProtection="1">
      <alignment/>
      <protection locked="0"/>
    </xf>
    <xf numFmtId="10" fontId="15" fillId="0" borderId="0" xfId="0" applyNumberFormat="1" applyFont="1" applyBorder="1" applyAlignment="1" applyProtection="1">
      <alignment/>
      <protection/>
    </xf>
    <xf numFmtId="4" fontId="15" fillId="0" borderId="0" xfId="0" applyNumberFormat="1" applyFont="1" applyBorder="1" applyAlignment="1" applyProtection="1">
      <alignment/>
      <protection/>
    </xf>
    <xf numFmtId="4" fontId="15" fillId="36" borderId="0" xfId="0" applyNumberFormat="1" applyFont="1" applyFill="1" applyBorder="1" applyAlignment="1" applyProtection="1">
      <alignment/>
      <protection locked="0"/>
    </xf>
    <xf numFmtId="4" fontId="16" fillId="0" borderId="0" xfId="0" applyNumberFormat="1" applyFont="1" applyBorder="1" applyAlignment="1" applyProtection="1">
      <alignment/>
      <protection/>
    </xf>
    <xf numFmtId="0" fontId="16" fillId="0" borderId="0" xfId="0" applyFont="1" applyFill="1" applyBorder="1" applyAlignment="1" applyProtection="1">
      <alignment/>
      <protection/>
    </xf>
    <xf numFmtId="164" fontId="15" fillId="0" borderId="0" xfId="0" applyNumberFormat="1" applyFont="1" applyAlignment="1" applyProtection="1">
      <alignment/>
      <protection/>
    </xf>
    <xf numFmtId="10" fontId="15" fillId="0" borderId="184" xfId="0" applyNumberFormat="1" applyFont="1" applyBorder="1" applyAlignment="1" applyProtection="1">
      <alignment/>
      <protection/>
    </xf>
    <xf numFmtId="4" fontId="15" fillId="0" borderId="132" xfId="0" applyNumberFormat="1" applyFont="1" applyBorder="1" applyAlignment="1" applyProtection="1">
      <alignment/>
      <protection/>
    </xf>
    <xf numFmtId="164" fontId="15" fillId="0" borderId="133" xfId="0" applyNumberFormat="1" applyFont="1" applyFill="1" applyBorder="1" applyAlignment="1" applyProtection="1">
      <alignment/>
      <protection locked="0"/>
    </xf>
    <xf numFmtId="10" fontId="15" fillId="0" borderId="163" xfId="0" applyNumberFormat="1" applyFont="1" applyBorder="1" applyAlignment="1" applyProtection="1">
      <alignment/>
      <protection/>
    </xf>
    <xf numFmtId="4" fontId="15" fillId="0" borderId="134" xfId="0" applyNumberFormat="1" applyFont="1" applyBorder="1" applyAlignment="1" applyProtection="1">
      <alignment/>
      <protection/>
    </xf>
    <xf numFmtId="164" fontId="15" fillId="0" borderId="73" xfId="0" applyNumberFormat="1" applyFont="1" applyFill="1" applyBorder="1" applyAlignment="1" applyProtection="1">
      <alignment/>
      <protection locked="0"/>
    </xf>
    <xf numFmtId="10" fontId="15" fillId="0" borderId="117" xfId="0" applyNumberFormat="1" applyFont="1" applyBorder="1" applyAlignment="1" applyProtection="1">
      <alignment/>
      <protection/>
    </xf>
    <xf numFmtId="4" fontId="15" fillId="0" borderId="118" xfId="0" applyNumberFormat="1" applyFont="1" applyBorder="1" applyAlignment="1" applyProtection="1">
      <alignment/>
      <protection/>
    </xf>
    <xf numFmtId="164" fontId="15" fillId="0" borderId="90" xfId="0" applyNumberFormat="1" applyFont="1" applyFill="1" applyBorder="1" applyAlignment="1" applyProtection="1">
      <alignment/>
      <protection locked="0"/>
    </xf>
    <xf numFmtId="10" fontId="15" fillId="0" borderId="184" xfId="0" applyNumberFormat="1" applyFont="1" applyBorder="1" applyAlignment="1" applyProtection="1">
      <alignment horizontal="center"/>
      <protection/>
    </xf>
    <xf numFmtId="4" fontId="15" fillId="0" borderId="132" xfId="0" applyNumberFormat="1" applyFont="1" applyBorder="1" applyAlignment="1" applyProtection="1">
      <alignment horizontal="center"/>
      <protection/>
    </xf>
    <xf numFmtId="10" fontId="15" fillId="0" borderId="163" xfId="0" applyNumberFormat="1" applyFont="1" applyBorder="1" applyAlignment="1" applyProtection="1">
      <alignment horizontal="center"/>
      <protection/>
    </xf>
    <xf numFmtId="4" fontId="15" fillId="0" borderId="134" xfId="0" applyNumberFormat="1" applyFont="1" applyBorder="1" applyAlignment="1" applyProtection="1">
      <alignment horizontal="center"/>
      <protection/>
    </xf>
    <xf numFmtId="10" fontId="15" fillId="0" borderId="117" xfId="0" applyNumberFormat="1" applyFont="1" applyBorder="1" applyAlignment="1" applyProtection="1">
      <alignment horizontal="center"/>
      <protection/>
    </xf>
    <xf numFmtId="4" fontId="15" fillId="0" borderId="118" xfId="0" applyNumberFormat="1" applyFont="1" applyBorder="1" applyAlignment="1" applyProtection="1">
      <alignment horizontal="center"/>
      <protection/>
    </xf>
    <xf numFmtId="164" fontId="15" fillId="0" borderId="0" xfId="0" applyNumberFormat="1" applyFont="1" applyFill="1" applyBorder="1" applyAlignment="1" applyProtection="1">
      <alignment/>
      <protection locked="0"/>
    </xf>
    <xf numFmtId="10" fontId="15" fillId="0" borderId="0" xfId="0" applyNumberFormat="1" applyFont="1" applyFill="1" applyBorder="1" applyAlignment="1" applyProtection="1">
      <alignment horizontal="center"/>
      <protection/>
    </xf>
    <xf numFmtId="4" fontId="15" fillId="0" borderId="0" xfId="0" applyNumberFormat="1" applyFont="1" applyFill="1" applyBorder="1" applyAlignment="1" applyProtection="1">
      <alignment horizontal="center"/>
      <protection/>
    </xf>
    <xf numFmtId="4" fontId="15" fillId="0" borderId="0" xfId="0" applyNumberFormat="1" applyFont="1" applyFill="1" applyBorder="1" applyAlignment="1" applyProtection="1">
      <alignment/>
      <protection locked="0"/>
    </xf>
    <xf numFmtId="0" fontId="15" fillId="0" borderId="0" xfId="0" applyFont="1" applyFill="1" applyBorder="1" applyAlignment="1" applyProtection="1">
      <alignment/>
      <protection/>
    </xf>
    <xf numFmtId="14" fontId="15" fillId="0" borderId="0" xfId="0" applyNumberFormat="1" applyFont="1" applyAlignment="1" applyProtection="1">
      <alignment/>
      <protection/>
    </xf>
    <xf numFmtId="0" fontId="15" fillId="0" borderId="0" xfId="48" applyFont="1" applyFill="1" applyAlignment="1">
      <alignment vertical="center"/>
      <protection/>
    </xf>
    <xf numFmtId="0" fontId="15" fillId="0" borderId="0" xfId="48" applyFont="1">
      <alignment/>
      <protection/>
    </xf>
    <xf numFmtId="0" fontId="16" fillId="0" borderId="0" xfId="48" applyFont="1" applyAlignment="1">
      <alignment horizontal="right" vertical="center"/>
      <protection/>
    </xf>
    <xf numFmtId="0" fontId="16" fillId="0" borderId="0" xfId="48" applyFont="1" applyFill="1" applyAlignment="1">
      <alignment vertical="center"/>
      <protection/>
    </xf>
    <xf numFmtId="0" fontId="25" fillId="0" borderId="0" xfId="48" applyFont="1" applyAlignment="1">
      <alignment vertical="center"/>
      <protection/>
    </xf>
    <xf numFmtId="0" fontId="16" fillId="0" borderId="0" xfId="48" applyFont="1" applyAlignment="1">
      <alignment vertical="center"/>
      <protection/>
    </xf>
    <xf numFmtId="0" fontId="15" fillId="0" borderId="0" xfId="48" applyFont="1" applyBorder="1" applyAlignment="1">
      <alignment vertical="center"/>
      <protection/>
    </xf>
    <xf numFmtId="0" fontId="16" fillId="35" borderId="23" xfId="54" applyFont="1" applyFill="1" applyBorder="1" applyAlignment="1" applyProtection="1">
      <alignment horizontal="center" vertical="center" wrapText="1"/>
      <protection locked="0"/>
    </xf>
    <xf numFmtId="0" fontId="16" fillId="35" borderId="102" xfId="54" applyFont="1" applyFill="1" applyBorder="1" applyAlignment="1" applyProtection="1">
      <alignment horizontal="center" vertical="center" wrapText="1"/>
      <protection locked="0"/>
    </xf>
    <xf numFmtId="0" fontId="18" fillId="35" borderId="185" xfId="54" applyFont="1" applyFill="1" applyBorder="1" applyAlignment="1" applyProtection="1">
      <alignment horizontal="center" vertical="center" wrapText="1"/>
      <protection locked="0"/>
    </xf>
    <xf numFmtId="0" fontId="16" fillId="35" borderId="75" xfId="54" applyFont="1" applyFill="1" applyBorder="1" applyAlignment="1" applyProtection="1">
      <alignment horizontal="center" vertical="center" wrapText="1"/>
      <protection locked="0"/>
    </xf>
    <xf numFmtId="0" fontId="18" fillId="35" borderId="186" xfId="54" applyFont="1" applyFill="1" applyBorder="1" applyAlignment="1" applyProtection="1">
      <alignment horizontal="center" vertical="center" wrapText="1"/>
      <protection locked="0"/>
    </xf>
    <xf numFmtId="0" fontId="16" fillId="35" borderId="187" xfId="54" applyFont="1" applyFill="1" applyBorder="1" applyAlignment="1" applyProtection="1">
      <alignment horizontal="center" vertical="center" wrapText="1"/>
      <protection locked="0"/>
    </xf>
    <xf numFmtId="0" fontId="18" fillId="35" borderId="55" xfId="54" applyFont="1" applyFill="1" applyBorder="1" applyAlignment="1" applyProtection="1">
      <alignment horizontal="center" vertical="center" wrapText="1"/>
      <protection locked="0"/>
    </xf>
    <xf numFmtId="0" fontId="18" fillId="35" borderId="112" xfId="54" applyFont="1" applyFill="1" applyBorder="1" applyAlignment="1" applyProtection="1">
      <alignment horizontal="center" vertical="center" wrapText="1"/>
      <protection locked="0"/>
    </xf>
    <xf numFmtId="0" fontId="17" fillId="35" borderId="87" xfId="54" applyFont="1" applyFill="1" applyBorder="1" applyAlignment="1" applyProtection="1">
      <alignment horizontal="center" vertical="center" wrapText="1"/>
      <protection locked="0"/>
    </xf>
    <xf numFmtId="0" fontId="17" fillId="35" borderId="88" xfId="54" applyFont="1" applyFill="1" applyBorder="1" applyAlignment="1" applyProtection="1">
      <alignment horizontal="center" vertical="center" wrapText="1"/>
      <protection locked="0"/>
    </xf>
    <xf numFmtId="3" fontId="17" fillId="35" borderId="87" xfId="54" applyNumberFormat="1" applyFont="1" applyFill="1" applyBorder="1" applyAlignment="1" applyProtection="1">
      <alignment horizontal="center" vertical="center" wrapText="1"/>
      <protection locked="0"/>
    </xf>
    <xf numFmtId="0" fontId="17" fillId="35" borderId="90" xfId="54" applyFont="1" applyFill="1" applyBorder="1" applyAlignment="1" applyProtection="1">
      <alignment horizontal="center" vertical="center" wrapText="1"/>
      <protection locked="0"/>
    </xf>
    <xf numFmtId="0" fontId="17" fillId="35" borderId="117" xfId="54" applyFont="1" applyFill="1" applyBorder="1" applyAlignment="1" applyProtection="1">
      <alignment horizontal="center" vertical="center" wrapText="1"/>
      <protection locked="0"/>
    </xf>
    <xf numFmtId="0" fontId="17" fillId="35" borderId="188" xfId="54" applyFont="1" applyFill="1" applyBorder="1" applyAlignment="1" applyProtection="1">
      <alignment horizontal="center" vertical="center" wrapText="1"/>
      <protection locked="0"/>
    </xf>
    <xf numFmtId="0" fontId="17" fillId="35" borderId="189" xfId="54" applyFont="1" applyFill="1" applyBorder="1" applyAlignment="1" applyProtection="1">
      <alignment horizontal="center" vertical="center" wrapText="1"/>
      <protection locked="0"/>
    </xf>
    <xf numFmtId="0" fontId="17" fillId="35" borderId="190" xfId="54" applyFont="1" applyFill="1" applyBorder="1" applyAlignment="1" applyProtection="1">
      <alignment horizontal="center" vertical="center" wrapText="1"/>
      <protection locked="0"/>
    </xf>
    <xf numFmtId="0" fontId="17" fillId="35" borderId="106" xfId="54" applyFont="1" applyFill="1" applyBorder="1" applyAlignment="1" applyProtection="1">
      <alignment horizontal="center" vertical="center" wrapText="1"/>
      <protection locked="0"/>
    </xf>
    <xf numFmtId="0" fontId="15" fillId="33" borderId="161" xfId="54" applyFont="1" applyFill="1" applyBorder="1" applyAlignment="1" applyProtection="1">
      <alignment horizontal="center" vertical="center" wrapText="1"/>
      <protection locked="0"/>
    </xf>
    <xf numFmtId="4" fontId="17" fillId="0" borderId="191" xfId="54" applyNumberFormat="1" applyFont="1" applyFill="1" applyBorder="1" applyAlignment="1" applyProtection="1">
      <alignment vertical="center"/>
      <protection locked="0"/>
    </xf>
    <xf numFmtId="4" fontId="15" fillId="0" borderId="71" xfId="54" applyNumberFormat="1" applyFont="1" applyFill="1" applyBorder="1" applyAlignment="1" applyProtection="1">
      <alignment vertical="center"/>
      <protection locked="0"/>
    </xf>
    <xf numFmtId="4" fontId="17" fillId="0" borderId="192" xfId="54" applyNumberFormat="1" applyFont="1" applyFill="1" applyBorder="1" applyAlignment="1" applyProtection="1">
      <alignment vertical="center"/>
      <protection locked="0"/>
    </xf>
    <xf numFmtId="4" fontId="15" fillId="0" borderId="193" xfId="54" applyNumberFormat="1" applyFont="1" applyFill="1" applyBorder="1" applyAlignment="1" applyProtection="1">
      <alignment vertical="center"/>
      <protection locked="0"/>
    </xf>
    <xf numFmtId="4" fontId="17" fillId="0" borderId="59" xfId="54" applyNumberFormat="1" applyFont="1" applyFill="1" applyBorder="1" applyAlignment="1" applyProtection="1">
      <alignment vertical="center"/>
      <protection locked="0"/>
    </xf>
    <xf numFmtId="4" fontId="17" fillId="0" borderId="110" xfId="54" applyNumberFormat="1" applyFont="1" applyFill="1" applyBorder="1" applyAlignment="1" applyProtection="1">
      <alignment vertical="center"/>
      <protection locked="0"/>
    </xf>
    <xf numFmtId="0" fontId="15" fillId="33" borderId="163" xfId="54" applyFont="1" applyFill="1" applyBorder="1" applyAlignment="1" applyProtection="1">
      <alignment horizontal="center" vertical="center" wrapText="1"/>
      <protection locked="0"/>
    </xf>
    <xf numFmtId="4" fontId="17" fillId="0" borderId="194" xfId="54" applyNumberFormat="1" applyFont="1" applyFill="1" applyBorder="1" applyAlignment="1" applyProtection="1">
      <alignment vertical="center"/>
      <protection locked="0"/>
    </xf>
    <xf numFmtId="4" fontId="15" fillId="0" borderId="73" xfId="54" applyNumberFormat="1" applyFont="1" applyFill="1" applyBorder="1" applyAlignment="1" applyProtection="1">
      <alignment vertical="center"/>
      <protection locked="0"/>
    </xf>
    <xf numFmtId="4" fontId="17" fillId="0" borderId="186" xfId="54" applyNumberFormat="1" applyFont="1" applyFill="1" applyBorder="1" applyAlignment="1" applyProtection="1">
      <alignment vertical="center"/>
      <protection locked="0"/>
    </xf>
    <xf numFmtId="4" fontId="15" fillId="0" borderId="187" xfId="54" applyNumberFormat="1" applyFont="1" applyFill="1" applyBorder="1" applyAlignment="1" applyProtection="1">
      <alignment vertical="center"/>
      <protection locked="0"/>
    </xf>
    <xf numFmtId="4" fontId="17" fillId="0" borderId="55" xfId="54" applyNumberFormat="1" applyFont="1" applyFill="1" applyBorder="1" applyAlignment="1" applyProtection="1">
      <alignment vertical="center"/>
      <protection locked="0"/>
    </xf>
    <xf numFmtId="4" fontId="17" fillId="0" borderId="112" xfId="54" applyNumberFormat="1" applyFont="1" applyFill="1" applyBorder="1" applyAlignment="1" applyProtection="1">
      <alignment vertical="center"/>
      <protection locked="0"/>
    </xf>
    <xf numFmtId="4" fontId="17" fillId="0" borderId="185" xfId="54" applyNumberFormat="1" applyFont="1" applyFill="1" applyBorder="1" applyAlignment="1" applyProtection="1">
      <alignment vertical="center"/>
      <protection locked="0"/>
    </xf>
    <xf numFmtId="4" fontId="15" fillId="0" borderId="75" xfId="54" applyNumberFormat="1" applyFont="1" applyFill="1" applyBorder="1" applyAlignment="1" applyProtection="1">
      <alignment vertical="center"/>
      <protection locked="0"/>
    </xf>
    <xf numFmtId="4" fontId="17" fillId="0" borderId="195" xfId="54" applyNumberFormat="1" applyFont="1" applyFill="1" applyBorder="1" applyAlignment="1" applyProtection="1">
      <alignment vertical="center"/>
      <protection locked="0"/>
    </xf>
    <xf numFmtId="4" fontId="15" fillId="0" borderId="196" xfId="54" applyNumberFormat="1" applyFont="1" applyFill="1" applyBorder="1" applyAlignment="1" applyProtection="1">
      <alignment vertical="center"/>
      <protection locked="0"/>
    </xf>
    <xf numFmtId="4" fontId="17" fillId="0" borderId="19" xfId="54" applyNumberFormat="1" applyFont="1" applyFill="1" applyBorder="1" applyAlignment="1" applyProtection="1">
      <alignment vertical="center"/>
      <protection locked="0"/>
    </xf>
    <xf numFmtId="4" fontId="17" fillId="0" borderId="171" xfId="54" applyNumberFormat="1" applyFont="1" applyFill="1" applyBorder="1" applyAlignment="1" applyProtection="1">
      <alignment vertical="center"/>
      <protection locked="0"/>
    </xf>
    <xf numFmtId="0" fontId="15" fillId="33" borderId="148" xfId="54" applyFont="1" applyFill="1" applyBorder="1" applyAlignment="1" applyProtection="1">
      <alignment horizontal="center" vertical="center" wrapText="1"/>
      <protection locked="0"/>
    </xf>
    <xf numFmtId="4" fontId="18" fillId="0" borderId="188" xfId="54" applyNumberFormat="1" applyFont="1" applyFill="1" applyBorder="1" applyAlignment="1" applyProtection="1">
      <alignment vertical="center"/>
      <protection locked="0"/>
    </xf>
    <xf numFmtId="4" fontId="16" fillId="0" borderId="75" xfId="54" applyNumberFormat="1" applyFont="1" applyFill="1" applyBorder="1" applyAlignment="1" applyProtection="1">
      <alignment vertical="center"/>
      <protection locked="0"/>
    </xf>
    <xf numFmtId="4" fontId="18" fillId="0" borderId="189" xfId="54" applyNumberFormat="1" applyFont="1" applyFill="1" applyBorder="1" applyAlignment="1" applyProtection="1">
      <alignment vertical="center"/>
      <protection locked="0"/>
    </xf>
    <xf numFmtId="4" fontId="16" fillId="0" borderId="190" xfId="54" applyNumberFormat="1" applyFont="1" applyFill="1" applyBorder="1" applyAlignment="1" applyProtection="1">
      <alignment vertical="center"/>
      <protection locked="0"/>
    </xf>
    <xf numFmtId="4" fontId="18" fillId="0" borderId="87" xfId="54" applyNumberFormat="1" applyFont="1" applyFill="1" applyBorder="1" applyAlignment="1" applyProtection="1">
      <alignment vertical="center"/>
      <protection locked="0"/>
    </xf>
    <xf numFmtId="4" fontId="18" fillId="0" borderId="171" xfId="54" applyNumberFormat="1" applyFont="1" applyFill="1" applyBorder="1" applyAlignment="1" applyProtection="1">
      <alignment vertical="center"/>
      <protection locked="0"/>
    </xf>
    <xf numFmtId="0" fontId="16" fillId="35" borderId="130" xfId="54" applyFont="1" applyFill="1" applyBorder="1" applyAlignment="1" applyProtection="1">
      <alignment horizontal="left" vertical="center"/>
      <protection locked="0"/>
    </xf>
    <xf numFmtId="0" fontId="16" fillId="35" borderId="69" xfId="54" applyFont="1" applyFill="1" applyBorder="1" applyAlignment="1" applyProtection="1">
      <alignment horizontal="left" vertical="center"/>
      <protection locked="0"/>
    </xf>
    <xf numFmtId="0" fontId="16" fillId="35" borderId="102" xfId="54" applyFont="1" applyFill="1" applyBorder="1" applyAlignment="1" applyProtection="1">
      <alignment horizontal="left" vertical="center"/>
      <protection locked="0"/>
    </xf>
    <xf numFmtId="0" fontId="15" fillId="0" borderId="0" xfId="54" applyFont="1" applyBorder="1" applyAlignment="1" applyProtection="1">
      <alignment horizontal="left" vertical="center" wrapText="1"/>
      <protection locked="0"/>
    </xf>
    <xf numFmtId="0" fontId="85" fillId="0" borderId="0" xfId="54" applyFont="1" applyBorder="1" applyAlignment="1" applyProtection="1">
      <alignment horizontal="left" vertical="top" wrapText="1"/>
      <protection locked="0"/>
    </xf>
    <xf numFmtId="0" fontId="15" fillId="0" borderId="0" xfId="48" applyFont="1" applyFill="1" applyBorder="1" applyAlignment="1">
      <alignment vertical="center"/>
      <protection/>
    </xf>
    <xf numFmtId="0" fontId="15" fillId="0" borderId="0" xfId="48" applyFont="1" applyFill="1" applyBorder="1">
      <alignment/>
      <protection/>
    </xf>
    <xf numFmtId="0" fontId="15" fillId="0" borderId="0" xfId="48" applyFont="1" applyAlignment="1">
      <alignment vertical="center"/>
      <protection/>
    </xf>
    <xf numFmtId="14" fontId="15" fillId="0" borderId="0" xfId="48" applyNumberFormat="1" applyFont="1">
      <alignment/>
      <protection/>
    </xf>
    <xf numFmtId="0" fontId="15" fillId="0" borderId="0" xfId="48" applyFont="1" applyAlignment="1">
      <alignment horizontal="right"/>
      <protection/>
    </xf>
    <xf numFmtId="0" fontId="70" fillId="0" borderId="0" xfId="37" applyFont="1" applyAlignment="1" applyProtection="1">
      <alignment/>
      <protection/>
    </xf>
    <xf numFmtId="4" fontId="15" fillId="0" borderId="0" xfId="0" applyNumberFormat="1" applyFont="1" applyBorder="1" applyAlignment="1">
      <alignment vertical="center"/>
    </xf>
    <xf numFmtId="0" fontId="0" fillId="0" borderId="55" xfId="0" applyFont="1" applyBorder="1" applyAlignment="1">
      <alignment/>
    </xf>
    <xf numFmtId="0" fontId="0" fillId="0" borderId="55" xfId="0" applyFont="1" applyFill="1" applyBorder="1" applyAlignment="1">
      <alignment/>
    </xf>
    <xf numFmtId="0" fontId="0" fillId="0" borderId="163" xfId="0" applyBorder="1" applyAlignment="1">
      <alignment/>
    </xf>
    <xf numFmtId="3" fontId="0" fillId="0" borderId="55" xfId="0" applyNumberFormat="1" applyBorder="1" applyAlignment="1">
      <alignment/>
    </xf>
    <xf numFmtId="3" fontId="0" fillId="0" borderId="55" xfId="0" applyNumberFormat="1" applyFill="1" applyBorder="1" applyAlignment="1">
      <alignment/>
    </xf>
    <xf numFmtId="0" fontId="0" fillId="0" borderId="55" xfId="0" applyFill="1" applyBorder="1" applyAlignment="1">
      <alignment/>
    </xf>
    <xf numFmtId="0" fontId="0" fillId="0" borderId="55" xfId="0" applyBorder="1" applyAlignment="1">
      <alignment/>
    </xf>
    <xf numFmtId="0" fontId="0" fillId="0" borderId="134" xfId="0" applyBorder="1" applyAlignment="1">
      <alignment/>
    </xf>
    <xf numFmtId="0" fontId="0" fillId="0" borderId="163" xfId="0" applyFill="1" applyBorder="1" applyAlignment="1">
      <alignment/>
    </xf>
    <xf numFmtId="0" fontId="0" fillId="0" borderId="134" xfId="0" applyFill="1" applyBorder="1" applyAlignment="1">
      <alignment/>
    </xf>
    <xf numFmtId="0" fontId="15" fillId="0" borderId="56" xfId="0" applyFont="1" applyBorder="1" applyAlignment="1">
      <alignment vertical="center"/>
    </xf>
    <xf numFmtId="3" fontId="15" fillId="0" borderId="55" xfId="0" applyNumberFormat="1" applyFont="1" applyBorder="1" applyAlignment="1">
      <alignment vertical="center"/>
    </xf>
    <xf numFmtId="3" fontId="15" fillId="0" borderId="55" xfId="0" applyNumberFormat="1" applyFont="1" applyFill="1" applyBorder="1" applyAlignment="1">
      <alignment vertical="center"/>
    </xf>
    <xf numFmtId="0" fontId="15" fillId="0" borderId="134" xfId="0" applyFont="1" applyBorder="1" applyAlignment="1">
      <alignment vertical="center"/>
    </xf>
    <xf numFmtId="0" fontId="15" fillId="0" borderId="136" xfId="0" applyFont="1" applyBorder="1" applyAlignment="1">
      <alignment vertical="center"/>
    </xf>
    <xf numFmtId="0" fontId="15" fillId="0" borderId="19" xfId="0" applyFont="1" applyBorder="1" applyAlignment="1">
      <alignment vertical="center"/>
    </xf>
    <xf numFmtId="3" fontId="15" fillId="0" borderId="84" xfId="0" applyNumberFormat="1" applyFont="1" applyBorder="1" applyAlignment="1">
      <alignment vertical="center"/>
    </xf>
    <xf numFmtId="3" fontId="15" fillId="0" borderId="19" xfId="0" applyNumberFormat="1" applyFont="1" applyBorder="1" applyAlignment="1">
      <alignment vertical="center"/>
    </xf>
    <xf numFmtId="3" fontId="15" fillId="0" borderId="19" xfId="0" applyNumberFormat="1" applyFont="1" applyFill="1" applyBorder="1" applyAlignment="1">
      <alignment vertical="center"/>
    </xf>
    <xf numFmtId="0" fontId="15" fillId="0" borderId="19" xfId="0" applyFont="1" applyFill="1" applyBorder="1" applyAlignment="1">
      <alignment vertical="center"/>
    </xf>
    <xf numFmtId="0" fontId="0" fillId="0" borderId="184" xfId="0" applyBorder="1" applyAlignment="1">
      <alignment/>
    </xf>
    <xf numFmtId="0" fontId="0" fillId="0" borderId="23" xfId="0" applyBorder="1" applyAlignment="1">
      <alignment/>
    </xf>
    <xf numFmtId="3" fontId="0" fillId="0" borderId="23" xfId="0" applyNumberFormat="1" applyBorder="1" applyAlignment="1">
      <alignment/>
    </xf>
    <xf numFmtId="3" fontId="0" fillId="0" borderId="23" xfId="0" applyNumberFormat="1" applyFill="1" applyBorder="1" applyAlignment="1">
      <alignment/>
    </xf>
    <xf numFmtId="0" fontId="0" fillId="0" borderId="23" xfId="0" applyFill="1" applyBorder="1" applyAlignment="1">
      <alignment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right" vertical="center"/>
    </xf>
    <xf numFmtId="0" fontId="16" fillId="0" borderId="113" xfId="0" applyFont="1" applyBorder="1" applyAlignment="1">
      <alignment horizontal="center" vertical="center"/>
    </xf>
    <xf numFmtId="0" fontId="16" fillId="0" borderId="114" xfId="0" applyFont="1" applyBorder="1" applyAlignment="1">
      <alignment horizontal="center" vertical="center"/>
    </xf>
    <xf numFmtId="0" fontId="16" fillId="0" borderId="115" xfId="0" applyFont="1" applyBorder="1" applyAlignment="1">
      <alignment horizontal="center" vertical="center"/>
    </xf>
    <xf numFmtId="0" fontId="16" fillId="0" borderId="117" xfId="0" applyFont="1" applyBorder="1" applyAlignment="1">
      <alignment horizontal="center" vertical="center" wrapText="1"/>
    </xf>
    <xf numFmtId="0" fontId="15" fillId="0" borderId="87" xfId="0" applyFont="1" applyBorder="1" applyAlignment="1">
      <alignment vertical="center" wrapText="1"/>
    </xf>
    <xf numFmtId="3" fontId="15" fillId="0" borderId="87" xfId="0" applyNumberFormat="1" applyFont="1" applyBorder="1" applyAlignment="1">
      <alignment vertical="center" wrapText="1"/>
    </xf>
    <xf numFmtId="3" fontId="15" fillId="0" borderId="87" xfId="0" applyNumberFormat="1" applyFont="1" applyBorder="1" applyAlignment="1">
      <alignment vertical="center"/>
    </xf>
    <xf numFmtId="3" fontId="15" fillId="0" borderId="116" xfId="0" applyNumberFormat="1" applyFont="1" applyBorder="1" applyAlignment="1">
      <alignment vertical="center"/>
    </xf>
    <xf numFmtId="3" fontId="18" fillId="0" borderId="105" xfId="0" applyNumberFormat="1" applyFont="1" applyFill="1" applyBorder="1" applyAlignment="1">
      <alignment vertical="center"/>
    </xf>
    <xf numFmtId="3" fontId="18" fillId="0" borderId="117" xfId="0" applyNumberFormat="1" applyFont="1" applyFill="1" applyBorder="1" applyAlignment="1">
      <alignment vertical="center"/>
    </xf>
    <xf numFmtId="3" fontId="18" fillId="0" borderId="118" xfId="0" applyNumberFormat="1" applyFont="1" applyFill="1" applyBorder="1" applyAlignment="1">
      <alignment vertical="center"/>
    </xf>
    <xf numFmtId="3" fontId="15" fillId="0" borderId="117" xfId="0" applyNumberFormat="1" applyFont="1" applyBorder="1" applyAlignment="1">
      <alignment vertical="center"/>
    </xf>
    <xf numFmtId="3" fontId="16" fillId="0" borderId="119" xfId="0" applyNumberFormat="1" applyFont="1" applyBorder="1" applyAlignment="1">
      <alignment vertical="center"/>
    </xf>
    <xf numFmtId="3" fontId="16" fillId="41" borderId="119" xfId="0" applyNumberFormat="1" applyFont="1" applyFill="1" applyBorder="1" applyAlignment="1">
      <alignment vertical="center"/>
    </xf>
    <xf numFmtId="0" fontId="16" fillId="0" borderId="182" xfId="0" applyFont="1" applyBorder="1" applyAlignment="1">
      <alignment vertical="center"/>
    </xf>
    <xf numFmtId="0" fontId="16" fillId="0" borderId="120" xfId="0" applyFont="1" applyBorder="1" applyAlignment="1">
      <alignment vertical="center"/>
    </xf>
    <xf numFmtId="0" fontId="16" fillId="0" borderId="115" xfId="0" applyFont="1" applyFill="1" applyBorder="1" applyAlignment="1">
      <alignment horizontal="center" vertical="center"/>
    </xf>
    <xf numFmtId="0" fontId="16" fillId="0" borderId="113" xfId="0" applyFont="1" applyFill="1" applyBorder="1" applyAlignment="1">
      <alignment horizontal="center" vertical="center"/>
    </xf>
    <xf numFmtId="0" fontId="16" fillId="0" borderId="114" xfId="0" applyFont="1" applyFill="1" applyBorder="1" applyAlignment="1">
      <alignment horizontal="center" vertical="center"/>
    </xf>
    <xf numFmtId="3" fontId="16" fillId="0" borderId="105" xfId="0" applyNumberFormat="1" applyFont="1" applyFill="1" applyBorder="1" applyAlignment="1">
      <alignment vertical="center"/>
    </xf>
    <xf numFmtId="3" fontId="16" fillId="0" borderId="117" xfId="0" applyNumberFormat="1" applyFont="1" applyFill="1" applyBorder="1" applyAlignment="1">
      <alignment vertical="center"/>
    </xf>
    <xf numFmtId="3" fontId="16" fillId="0" borderId="118" xfId="0" applyNumberFormat="1" applyFont="1" applyFill="1" applyBorder="1" applyAlignment="1">
      <alignment vertical="center"/>
    </xf>
    <xf numFmtId="3" fontId="15" fillId="0" borderId="117" xfId="0" applyNumberFormat="1" applyFont="1" applyFill="1" applyBorder="1" applyAlignment="1">
      <alignment vertical="center"/>
    </xf>
    <xf numFmtId="3" fontId="15" fillId="0" borderId="87" xfId="0" applyNumberFormat="1" applyFont="1" applyFill="1" applyBorder="1" applyAlignment="1">
      <alignment vertical="center"/>
    </xf>
    <xf numFmtId="3" fontId="15" fillId="0" borderId="116" xfId="0" applyNumberFormat="1" applyFont="1" applyFill="1" applyBorder="1" applyAlignment="1">
      <alignment vertical="center"/>
    </xf>
    <xf numFmtId="3" fontId="16" fillId="0" borderId="119" xfId="0" applyNumberFormat="1" applyFont="1" applyFill="1" applyBorder="1" applyAlignment="1">
      <alignment vertical="center"/>
    </xf>
    <xf numFmtId="0" fontId="16" fillId="34" borderId="115" xfId="0" applyFont="1" applyFill="1" applyBorder="1" applyAlignment="1">
      <alignment horizontal="center" vertical="center"/>
    </xf>
    <xf numFmtId="0" fontId="16" fillId="34" borderId="113" xfId="0" applyFont="1" applyFill="1" applyBorder="1" applyAlignment="1">
      <alignment horizontal="center" vertical="center"/>
    </xf>
    <xf numFmtId="0" fontId="16" fillId="34" borderId="114" xfId="0" applyFont="1" applyFill="1" applyBorder="1" applyAlignment="1">
      <alignment horizontal="center" vertical="center"/>
    </xf>
    <xf numFmtId="3" fontId="16" fillId="34" borderId="105" xfId="0" applyNumberFormat="1" applyFont="1" applyFill="1" applyBorder="1" applyAlignment="1">
      <alignment vertical="center"/>
    </xf>
    <xf numFmtId="3" fontId="16" fillId="34" borderId="117" xfId="0" applyNumberFormat="1" applyFont="1" applyFill="1" applyBorder="1" applyAlignment="1">
      <alignment vertical="center"/>
    </xf>
    <xf numFmtId="3" fontId="16" fillId="34" borderId="118" xfId="0" applyNumberFormat="1" applyFont="1" applyFill="1" applyBorder="1" applyAlignment="1">
      <alignment vertical="center"/>
    </xf>
    <xf numFmtId="3" fontId="15" fillId="34" borderId="117" xfId="0" applyNumberFormat="1" applyFont="1" applyFill="1" applyBorder="1" applyAlignment="1">
      <alignment vertical="center"/>
    </xf>
    <xf numFmtId="3" fontId="15" fillId="34" borderId="87" xfId="0" applyNumberFormat="1" applyFont="1" applyFill="1" applyBorder="1" applyAlignment="1">
      <alignment vertical="center"/>
    </xf>
    <xf numFmtId="3" fontId="15" fillId="34" borderId="116" xfId="0" applyNumberFormat="1" applyFont="1" applyFill="1" applyBorder="1" applyAlignment="1">
      <alignment vertical="center"/>
    </xf>
    <xf numFmtId="3" fontId="16" fillId="34" borderId="119" xfId="0" applyNumberFormat="1" applyFont="1" applyFill="1" applyBorder="1" applyAlignment="1">
      <alignment vertical="center"/>
    </xf>
    <xf numFmtId="0" fontId="18" fillId="35" borderId="115" xfId="0" applyFont="1" applyFill="1" applyBorder="1" applyAlignment="1">
      <alignment horizontal="center" vertical="center"/>
    </xf>
    <xf numFmtId="0" fontId="18" fillId="35" borderId="113" xfId="0" applyFont="1" applyFill="1" applyBorder="1" applyAlignment="1">
      <alignment horizontal="center" vertical="center"/>
    </xf>
    <xf numFmtId="0" fontId="18" fillId="35" borderId="114" xfId="0" applyFont="1" applyFill="1" applyBorder="1" applyAlignment="1">
      <alignment horizontal="center" vertical="center"/>
    </xf>
    <xf numFmtId="3" fontId="18" fillId="35" borderId="105" xfId="0" applyNumberFormat="1" applyFont="1" applyFill="1" applyBorder="1" applyAlignment="1">
      <alignment vertical="center"/>
    </xf>
    <xf numFmtId="3" fontId="18" fillId="35" borderId="117" xfId="0" applyNumberFormat="1" applyFont="1" applyFill="1" applyBorder="1" applyAlignment="1">
      <alignment vertical="center"/>
    </xf>
    <xf numFmtId="3" fontId="18" fillId="35" borderId="118" xfId="0" applyNumberFormat="1" applyFont="1" applyFill="1" applyBorder="1" applyAlignment="1">
      <alignment vertical="center"/>
    </xf>
    <xf numFmtId="3" fontId="15" fillId="35" borderId="117" xfId="0" applyNumberFormat="1" applyFont="1" applyFill="1" applyBorder="1" applyAlignment="1">
      <alignment vertical="center"/>
    </xf>
    <xf numFmtId="3" fontId="15" fillId="35" borderId="87" xfId="0" applyNumberFormat="1" applyFont="1" applyFill="1" applyBorder="1" applyAlignment="1">
      <alignment vertical="center"/>
    </xf>
    <xf numFmtId="3" fontId="15" fillId="35" borderId="116" xfId="0" applyNumberFormat="1" applyFont="1" applyFill="1" applyBorder="1" applyAlignment="1">
      <alignment vertical="center"/>
    </xf>
    <xf numFmtId="3" fontId="16" fillId="35" borderId="119" xfId="0" applyNumberFormat="1" applyFont="1" applyFill="1" applyBorder="1" applyAlignment="1">
      <alignment vertical="center"/>
    </xf>
    <xf numFmtId="3" fontId="16" fillId="36" borderId="103" xfId="0" applyNumberFormat="1" applyFont="1" applyFill="1" applyBorder="1" applyAlignment="1">
      <alignment horizontal="right" vertical="center" wrapText="1"/>
    </xf>
    <xf numFmtId="3" fontId="16" fillId="0" borderId="121" xfId="0" applyNumberFormat="1" applyFont="1" applyBorder="1" applyAlignment="1">
      <alignment horizontal="right" vertical="center"/>
    </xf>
    <xf numFmtId="3" fontId="16" fillId="0" borderId="19" xfId="0" applyNumberFormat="1" applyFont="1" applyBorder="1" applyAlignment="1">
      <alignment horizontal="right" vertical="center"/>
    </xf>
    <xf numFmtId="3" fontId="16" fillId="0" borderId="85" xfId="0" applyNumberFormat="1" applyFont="1" applyBorder="1" applyAlignment="1">
      <alignment horizontal="right" vertical="center"/>
    </xf>
    <xf numFmtId="3" fontId="16" fillId="0" borderId="122" xfId="0" applyNumberFormat="1" applyFont="1" applyBorder="1" applyAlignment="1">
      <alignment horizontal="right" vertical="center" wrapText="1"/>
    </xf>
    <xf numFmtId="3" fontId="16" fillId="41" borderId="123" xfId="0" applyNumberFormat="1" applyFont="1" applyFill="1" applyBorder="1" applyAlignment="1">
      <alignment horizontal="right" vertical="center" wrapText="1"/>
    </xf>
    <xf numFmtId="0" fontId="16" fillId="42" borderId="99" xfId="0" applyFont="1" applyFill="1" applyBorder="1" applyAlignment="1">
      <alignment horizontal="center" vertical="center" wrapText="1"/>
    </xf>
    <xf numFmtId="0" fontId="16" fillId="33" borderId="100" xfId="0" applyFont="1" applyFill="1" applyBorder="1" applyAlignment="1">
      <alignment horizontal="center" vertical="center" wrapText="1"/>
    </xf>
    <xf numFmtId="4" fontId="16" fillId="33" borderId="100" xfId="0" applyNumberFormat="1" applyFont="1" applyFill="1" applyBorder="1" applyAlignment="1">
      <alignment vertical="center" wrapText="1"/>
    </xf>
    <xf numFmtId="3" fontId="18" fillId="42" borderId="108" xfId="0" applyNumberFormat="1" applyFont="1" applyFill="1" applyBorder="1" applyAlignment="1">
      <alignment vertical="center"/>
    </xf>
    <xf numFmtId="3" fontId="18" fillId="42" borderId="108" xfId="0" applyNumberFormat="1" applyFont="1" applyFill="1" applyBorder="1" applyAlignment="1">
      <alignment horizontal="center" vertical="center"/>
    </xf>
    <xf numFmtId="3" fontId="15" fillId="42" borderId="124" xfId="0" applyNumberFormat="1" applyFont="1" applyFill="1" applyBorder="1" applyAlignment="1">
      <alignment vertical="center"/>
    </xf>
    <xf numFmtId="3" fontId="15" fillId="42" borderId="30" xfId="0" applyNumberFormat="1" applyFont="1" applyFill="1" applyBorder="1" applyAlignment="1">
      <alignment vertical="center"/>
    </xf>
    <xf numFmtId="3" fontId="15" fillId="42" borderId="125" xfId="0" applyNumberFormat="1" applyFont="1" applyFill="1" applyBorder="1" applyAlignment="1">
      <alignment vertical="center"/>
    </xf>
    <xf numFmtId="3" fontId="16" fillId="42" borderId="126" xfId="0" applyNumberFormat="1" applyFont="1" applyFill="1" applyBorder="1" applyAlignment="1">
      <alignment vertical="center"/>
    </xf>
    <xf numFmtId="3" fontId="16" fillId="42" borderId="99" xfId="0" applyNumberFormat="1" applyFont="1" applyFill="1" applyBorder="1" applyAlignment="1">
      <alignment vertical="center" wrapText="1"/>
    </xf>
    <xf numFmtId="0" fontId="1" fillId="0" borderId="87" xfId="0" applyFont="1" applyBorder="1" applyAlignment="1">
      <alignment wrapText="1"/>
    </xf>
    <xf numFmtId="0" fontId="0" fillId="0" borderId="0" xfId="49" applyFont="1">
      <alignment/>
      <protection/>
    </xf>
    <xf numFmtId="0" fontId="12" fillId="0" borderId="0" xfId="0" applyFont="1" applyBorder="1" applyAlignment="1">
      <alignment horizontal="right" vertical="center"/>
    </xf>
    <xf numFmtId="0" fontId="14" fillId="0" borderId="197" xfId="0" applyFont="1" applyBorder="1" applyAlignment="1">
      <alignment horizontal="center" vertical="center" wrapText="1"/>
    </xf>
    <xf numFmtId="0" fontId="14" fillId="0" borderId="141" xfId="0" applyFont="1" applyBorder="1" applyAlignment="1">
      <alignment horizontal="center" vertical="center" wrapText="1"/>
    </xf>
    <xf numFmtId="0" fontId="14" fillId="0" borderId="198" xfId="0" applyFont="1" applyBorder="1" applyAlignment="1">
      <alignment horizontal="center" vertical="center" wrapText="1"/>
    </xf>
    <xf numFmtId="0" fontId="14" fillId="0" borderId="197" xfId="0" applyFont="1" applyFill="1" applyBorder="1" applyAlignment="1">
      <alignment horizontal="center" vertical="center" wrapText="1"/>
    </xf>
    <xf numFmtId="0" fontId="14" fillId="0" borderId="141" xfId="0" applyFont="1" applyFill="1" applyBorder="1" applyAlignment="1">
      <alignment horizontal="center" vertical="center" wrapText="1"/>
    </xf>
    <xf numFmtId="0" fontId="14" fillId="0" borderId="198" xfId="0" applyFont="1" applyFill="1" applyBorder="1" applyAlignment="1">
      <alignment horizontal="center" vertical="center" wrapText="1"/>
    </xf>
    <xf numFmtId="4" fontId="20" fillId="0" borderId="0" xfId="51" applyNumberFormat="1" applyFont="1" applyAlignment="1">
      <alignment horizontal="left"/>
      <protection/>
    </xf>
    <xf numFmtId="0" fontId="86" fillId="0" borderId="0" xfId="51" applyAlignment="1">
      <alignment horizontal="left"/>
      <protection/>
    </xf>
    <xf numFmtId="4" fontId="86" fillId="0" borderId="0" xfId="51" applyNumberFormat="1" applyAlignment="1">
      <alignment horizontal="left"/>
      <protection/>
    </xf>
    <xf numFmtId="0" fontId="35" fillId="0" borderId="0" xfId="51" applyFont="1" applyAlignment="1">
      <alignment/>
      <protection/>
    </xf>
    <xf numFmtId="0" fontId="34" fillId="0" borderId="0" xfId="51" applyFont="1" applyAlignment="1">
      <alignment shrinkToFit="1"/>
      <protection/>
    </xf>
    <xf numFmtId="0" fontId="33" fillId="0" borderId="0" xfId="51" applyFont="1" applyAlignment="1">
      <alignment wrapText="1"/>
      <protection/>
    </xf>
    <xf numFmtId="0" fontId="20" fillId="0" borderId="0" xfId="51" applyFont="1" applyAlignment="1">
      <alignment wrapText="1"/>
      <protection/>
    </xf>
    <xf numFmtId="0" fontId="6" fillId="0" borderId="0" xfId="50" applyFont="1" applyFill="1" applyAlignment="1">
      <alignment horizontal="right"/>
      <protection/>
    </xf>
    <xf numFmtId="0" fontId="39" fillId="0" borderId="0" xfId="50" applyFont="1" applyAlignment="1">
      <alignment horizontal="center" vertical="top"/>
      <protection/>
    </xf>
    <xf numFmtId="0" fontId="6" fillId="0" borderId="0" xfId="50" applyFont="1" applyFill="1" applyBorder="1" applyAlignment="1">
      <alignment horizontal="center"/>
      <protection/>
    </xf>
    <xf numFmtId="0" fontId="25" fillId="0" borderId="0" xfId="0" applyFont="1" applyAlignment="1" applyProtection="1">
      <alignment horizontal="right"/>
      <protection locked="0"/>
    </xf>
    <xf numFmtId="0" fontId="44" fillId="37" borderId="140" xfId="0" applyFont="1" applyFill="1" applyBorder="1" applyAlignment="1" applyProtection="1">
      <alignment horizontal="center" vertical="center"/>
      <protection locked="0"/>
    </xf>
    <xf numFmtId="0" fontId="43" fillId="37" borderId="100" xfId="0" applyFont="1" applyFill="1" applyBorder="1" applyAlignment="1">
      <alignment horizontal="center" vertical="center"/>
    </xf>
    <xf numFmtId="0" fontId="16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25" fillId="0" borderId="0" xfId="0" applyFont="1" applyAlignment="1">
      <alignment horizontal="center"/>
    </xf>
    <xf numFmtId="3" fontId="13" fillId="0" borderId="164" xfId="0" applyNumberFormat="1" applyFont="1" applyBorder="1" applyAlignment="1">
      <alignment horizontal="center" vertical="center" wrapText="1"/>
    </xf>
    <xf numFmtId="3" fontId="13" fillId="0" borderId="108" xfId="0" applyNumberFormat="1" applyFont="1" applyBorder="1" applyAlignment="1">
      <alignment horizontal="center" vertical="center" wrapText="1"/>
    </xf>
    <xf numFmtId="0" fontId="0" fillId="0" borderId="140" xfId="0" applyBorder="1" applyAlignment="1">
      <alignment horizontal="center"/>
    </xf>
    <xf numFmtId="0" fontId="0" fillId="0" borderId="141" xfId="0" applyBorder="1" applyAlignment="1">
      <alignment horizontal="center"/>
    </xf>
    <xf numFmtId="0" fontId="0" fillId="0" borderId="100" xfId="0" applyBorder="1" applyAlignment="1">
      <alignment horizontal="center"/>
    </xf>
    <xf numFmtId="0" fontId="16" fillId="0" borderId="0" xfId="0" applyFont="1" applyAlignment="1">
      <alignment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16" fillId="0" borderId="131" xfId="0" applyFont="1" applyBorder="1" applyAlignment="1">
      <alignment horizontal="center"/>
    </xf>
    <xf numFmtId="0" fontId="16" fillId="0" borderId="23" xfId="0" applyFont="1" applyBorder="1" applyAlignment="1">
      <alignment horizontal="center"/>
    </xf>
    <xf numFmtId="0" fontId="15" fillId="0" borderId="132" xfId="0" applyFont="1" applyBorder="1" applyAlignment="1">
      <alignment/>
    </xf>
    <xf numFmtId="0" fontId="27" fillId="0" borderId="0" xfId="49" applyFont="1" applyAlignment="1">
      <alignment shrinkToFit="1"/>
      <protection/>
    </xf>
    <xf numFmtId="0" fontId="3" fillId="0" borderId="0" xfId="49" applyFont="1" applyAlignment="1">
      <alignment horizontal="center"/>
      <protection/>
    </xf>
    <xf numFmtId="0" fontId="35" fillId="0" borderId="0" xfId="51" applyFont="1" applyAlignment="1">
      <alignment horizontal="center"/>
      <protection/>
    </xf>
    <xf numFmtId="0" fontId="3" fillId="0" borderId="0" xfId="52" applyFont="1" applyAlignment="1">
      <alignment horizontal="center"/>
      <protection/>
    </xf>
    <xf numFmtId="0" fontId="13" fillId="0" borderId="0" xfId="52" applyFont="1" applyAlignment="1">
      <alignment horizontal="center"/>
      <protection/>
    </xf>
    <xf numFmtId="0" fontId="3" fillId="0" borderId="0" xfId="49" applyFont="1" applyAlignment="1">
      <alignment horizontal="center"/>
      <protection/>
    </xf>
    <xf numFmtId="0" fontId="13" fillId="0" borderId="0" xfId="49" applyFont="1" applyAlignment="1">
      <alignment horizontal="center"/>
      <protection/>
    </xf>
    <xf numFmtId="4" fontId="16" fillId="0" borderId="199" xfId="53" applyNumberFormat="1" applyFont="1" applyBorder="1" applyAlignment="1">
      <alignment horizontal="center" vertical="center"/>
      <protection/>
    </xf>
    <xf numFmtId="4" fontId="16" fillId="0" borderId="200" xfId="53" applyNumberFormat="1" applyFont="1" applyBorder="1" applyAlignment="1">
      <alignment horizontal="center" vertical="center"/>
      <protection/>
    </xf>
    <xf numFmtId="4" fontId="16" fillId="0" borderId="201" xfId="53" applyNumberFormat="1" applyFont="1" applyBorder="1" applyAlignment="1">
      <alignment horizontal="center" vertical="center"/>
      <protection/>
    </xf>
    <xf numFmtId="4" fontId="16" fillId="0" borderId="202" xfId="53" applyNumberFormat="1" applyFont="1" applyBorder="1" applyAlignment="1">
      <alignment horizontal="center" vertical="center"/>
      <protection/>
    </xf>
    <xf numFmtId="4" fontId="15" fillId="0" borderId="76" xfId="53" applyNumberFormat="1" applyFont="1" applyBorder="1" applyAlignment="1" applyProtection="1">
      <alignment horizontal="center" vertical="center"/>
      <protection locked="0"/>
    </xf>
    <xf numFmtId="4" fontId="15" fillId="0" borderId="57" xfId="53" applyNumberFormat="1" applyFont="1" applyBorder="1" applyAlignment="1" applyProtection="1">
      <alignment horizontal="center" vertical="center"/>
      <protection locked="0"/>
    </xf>
    <xf numFmtId="4" fontId="16" fillId="0" borderId="76" xfId="53" applyNumberFormat="1" applyFont="1" applyBorder="1" applyAlignment="1" applyProtection="1">
      <alignment horizontal="center" vertical="center"/>
      <protection locked="0"/>
    </xf>
    <xf numFmtId="4" fontId="16" fillId="0" borderId="57" xfId="53" applyNumberFormat="1" applyFont="1" applyBorder="1" applyAlignment="1" applyProtection="1">
      <alignment horizontal="center" vertical="center"/>
      <protection locked="0"/>
    </xf>
    <xf numFmtId="0" fontId="15" fillId="0" borderId="72" xfId="0" applyFont="1" applyBorder="1" applyAlignment="1">
      <alignment horizontal="left" vertical="center"/>
    </xf>
    <xf numFmtId="0" fontId="15" fillId="0" borderId="73" xfId="0" applyFont="1" applyBorder="1" applyAlignment="1">
      <alignment horizontal="left" vertical="center"/>
    </xf>
    <xf numFmtId="0" fontId="15" fillId="0" borderId="56" xfId="0" applyFont="1" applyBorder="1" applyAlignment="1">
      <alignment horizontal="left" vertical="center"/>
    </xf>
    <xf numFmtId="0" fontId="15" fillId="0" borderId="72" xfId="0" applyFont="1" applyBorder="1" applyAlignment="1">
      <alignment horizontal="left" vertical="center"/>
    </xf>
    <xf numFmtId="4" fontId="15" fillId="0" borderId="203" xfId="53" applyNumberFormat="1" applyFont="1" applyBorder="1" applyAlignment="1" applyProtection="1">
      <alignment horizontal="center" vertical="center"/>
      <protection locked="0"/>
    </xf>
    <xf numFmtId="4" fontId="15" fillId="0" borderId="65" xfId="53" applyNumberFormat="1" applyFont="1" applyBorder="1" applyAlignment="1" applyProtection="1">
      <alignment horizontal="center" vertical="center"/>
      <protection locked="0"/>
    </xf>
    <xf numFmtId="49" fontId="15" fillId="0" borderId="85" xfId="0" applyNumberFormat="1" applyFont="1" applyBorder="1" applyAlignment="1">
      <alignment horizontal="left" vertical="center" wrapText="1"/>
    </xf>
    <xf numFmtId="0" fontId="0" fillId="0" borderId="75" xfId="0" applyBorder="1" applyAlignment="1">
      <alignment horizontal="left" vertical="center" wrapText="1"/>
    </xf>
    <xf numFmtId="0" fontId="0" fillId="0" borderId="84" xfId="0" applyBorder="1" applyAlignment="1">
      <alignment horizontal="left" vertical="center" wrapText="1"/>
    </xf>
    <xf numFmtId="49" fontId="15" fillId="0" borderId="168" xfId="0" applyNumberFormat="1" applyFont="1" applyBorder="1" applyAlignment="1">
      <alignment horizontal="left" vertical="center" wrapText="1"/>
    </xf>
    <xf numFmtId="0" fontId="0" fillId="0" borderId="71" xfId="0" applyBorder="1" applyAlignment="1">
      <alignment horizontal="left" vertical="center" wrapText="1"/>
    </xf>
    <xf numFmtId="0" fontId="0" fillId="0" borderId="60" xfId="0" applyBorder="1" applyAlignment="1">
      <alignment horizontal="left" vertical="center" wrapText="1"/>
    </xf>
    <xf numFmtId="49" fontId="15" fillId="0" borderId="93" xfId="0" applyNumberFormat="1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62" xfId="0" applyBorder="1" applyAlignment="1">
      <alignment horizontal="left" vertical="center" wrapText="1"/>
    </xf>
    <xf numFmtId="0" fontId="16" fillId="0" borderId="76" xfId="0" applyFont="1" applyBorder="1" applyAlignment="1">
      <alignment horizontal="center" vertical="center" wrapText="1"/>
    </xf>
    <xf numFmtId="0" fontId="16" fillId="0" borderId="73" xfId="0" applyFont="1" applyBorder="1" applyAlignment="1">
      <alignment horizontal="center" vertical="center" wrapText="1"/>
    </xf>
    <xf numFmtId="0" fontId="16" fillId="0" borderId="57" xfId="0" applyFont="1" applyBorder="1" applyAlignment="1">
      <alignment horizontal="center" vertical="center" wrapText="1"/>
    </xf>
    <xf numFmtId="0" fontId="16" fillId="0" borderId="85" xfId="0" applyFont="1" applyBorder="1" applyAlignment="1">
      <alignment horizontal="center" vertical="center"/>
    </xf>
    <xf numFmtId="0" fontId="16" fillId="0" borderId="75" xfId="0" applyFont="1" applyBorder="1" applyAlignment="1">
      <alignment horizontal="center" vertical="center"/>
    </xf>
    <xf numFmtId="0" fontId="16" fillId="0" borderId="84" xfId="0" applyFont="1" applyBorder="1" applyAlignment="1">
      <alignment horizontal="center" vertical="center"/>
    </xf>
    <xf numFmtId="49" fontId="16" fillId="0" borderId="204" xfId="0" applyNumberFormat="1" applyFont="1" applyBorder="1" applyAlignment="1">
      <alignment horizontal="center" vertical="center" wrapText="1"/>
    </xf>
    <xf numFmtId="49" fontId="16" fillId="0" borderId="205" xfId="0" applyNumberFormat="1" applyFont="1" applyBorder="1" applyAlignment="1">
      <alignment horizontal="center" vertical="center" wrapText="1"/>
    </xf>
    <xf numFmtId="49" fontId="16" fillId="0" borderId="96" xfId="0" applyNumberFormat="1" applyFont="1" applyBorder="1" applyAlignment="1">
      <alignment horizontal="center" vertical="center" wrapText="1"/>
    </xf>
    <xf numFmtId="49" fontId="16" fillId="0" borderId="204" xfId="0" applyNumberFormat="1" applyFont="1" applyBorder="1" applyAlignment="1">
      <alignment horizontal="left" vertical="center" wrapText="1"/>
    </xf>
    <xf numFmtId="49" fontId="16" fillId="0" borderId="205" xfId="0" applyNumberFormat="1" applyFont="1" applyBorder="1" applyAlignment="1">
      <alignment horizontal="left" vertical="center" wrapText="1"/>
    </xf>
    <xf numFmtId="49" fontId="16" fillId="0" borderId="98" xfId="0" applyNumberFormat="1" applyFont="1" applyBorder="1" applyAlignment="1">
      <alignment horizontal="left" vertical="center" wrapText="1"/>
    </xf>
    <xf numFmtId="49" fontId="15" fillId="0" borderId="0" xfId="0" applyNumberFormat="1" applyFont="1" applyBorder="1" applyAlignment="1">
      <alignment horizontal="left" vertical="center" wrapText="1"/>
    </xf>
    <xf numFmtId="49" fontId="15" fillId="0" borderId="62" xfId="0" applyNumberFormat="1" applyFont="1" applyBorder="1" applyAlignment="1">
      <alignment horizontal="left" vertical="center" wrapText="1"/>
    </xf>
    <xf numFmtId="0" fontId="16" fillId="0" borderId="116" xfId="0" applyFont="1" applyBorder="1" applyAlignment="1">
      <alignment horizontal="center" vertical="center"/>
    </xf>
    <xf numFmtId="0" fontId="16" fillId="0" borderId="90" xfId="0" applyFont="1" applyBorder="1" applyAlignment="1">
      <alignment horizontal="center" vertical="center"/>
    </xf>
    <xf numFmtId="0" fontId="16" fillId="0" borderId="97" xfId="0" applyFont="1" applyBorder="1" applyAlignment="1">
      <alignment horizontal="center" vertical="center"/>
    </xf>
    <xf numFmtId="49" fontId="15" fillId="0" borderId="92" xfId="0" applyNumberFormat="1" applyFont="1" applyBorder="1" applyAlignment="1">
      <alignment horizontal="left" vertical="center" wrapText="1"/>
    </xf>
    <xf numFmtId="49" fontId="15" fillId="0" borderId="128" xfId="0" applyNumberFormat="1" applyFont="1" applyBorder="1" applyAlignment="1">
      <alignment horizontal="left" vertical="center" wrapText="1"/>
    </xf>
    <xf numFmtId="49" fontId="15" fillId="0" borderId="206" xfId="0" applyNumberFormat="1" applyFont="1" applyBorder="1" applyAlignment="1">
      <alignment horizontal="left" vertical="center" wrapText="1"/>
    </xf>
    <xf numFmtId="49" fontId="15" fillId="0" borderId="168" xfId="0" applyNumberFormat="1" applyFont="1" applyBorder="1" applyAlignment="1">
      <alignment horizontal="left" vertical="center" wrapText="1"/>
    </xf>
    <xf numFmtId="49" fontId="18" fillId="37" borderId="68" xfId="0" applyNumberFormat="1" applyFont="1" applyFill="1" applyBorder="1" applyAlignment="1">
      <alignment horizontal="center" vertical="center"/>
    </xf>
    <xf numFmtId="49" fontId="18" fillId="37" borderId="69" xfId="0" applyNumberFormat="1" applyFont="1" applyFill="1" applyBorder="1" applyAlignment="1">
      <alignment horizontal="center" vertical="center"/>
    </xf>
    <xf numFmtId="49" fontId="18" fillId="37" borderId="202" xfId="0" applyNumberFormat="1" applyFont="1" applyFill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/>
    </xf>
    <xf numFmtId="0" fontId="16" fillId="0" borderId="37" xfId="0" applyFont="1" applyBorder="1" applyAlignment="1">
      <alignment horizontal="center" vertical="center"/>
    </xf>
    <xf numFmtId="0" fontId="16" fillId="0" borderId="207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38" xfId="0" applyFont="1" applyBorder="1" applyAlignment="1">
      <alignment horizontal="center" vertical="center" wrapText="1"/>
    </xf>
    <xf numFmtId="0" fontId="16" fillId="0" borderId="0" xfId="0" applyFont="1" applyFill="1" applyAlignment="1">
      <alignment vertical="center"/>
    </xf>
    <xf numFmtId="0" fontId="16" fillId="0" borderId="208" xfId="0" applyFont="1" applyBorder="1" applyAlignment="1">
      <alignment horizontal="center" vertical="center" wrapText="1"/>
    </xf>
    <xf numFmtId="0" fontId="16" fillId="0" borderId="209" xfId="0" applyFont="1" applyBorder="1" applyAlignment="1">
      <alignment horizontal="center" vertical="center" wrapText="1"/>
    </xf>
    <xf numFmtId="0" fontId="16" fillId="0" borderId="210" xfId="0" applyFont="1" applyBorder="1" applyAlignment="1">
      <alignment horizontal="center" vertical="center" wrapText="1"/>
    </xf>
    <xf numFmtId="0" fontId="16" fillId="0" borderId="56" xfId="0" applyFont="1" applyBorder="1" applyAlignment="1">
      <alignment horizontal="center" vertical="center" wrapText="1"/>
    </xf>
    <xf numFmtId="0" fontId="16" fillId="0" borderId="168" xfId="0" applyFont="1" applyBorder="1" applyAlignment="1">
      <alignment horizontal="center" vertical="center"/>
    </xf>
    <xf numFmtId="0" fontId="15" fillId="0" borderId="61" xfId="0" applyFont="1" applyBorder="1" applyAlignment="1">
      <alignment horizontal="center" vertical="center"/>
    </xf>
    <xf numFmtId="0" fontId="16" fillId="0" borderId="211" xfId="0" applyFont="1" applyBorder="1" applyAlignment="1">
      <alignment horizontal="center" vertical="center" wrapText="1"/>
    </xf>
    <xf numFmtId="0" fontId="15" fillId="0" borderId="60" xfId="0" applyFont="1" applyBorder="1" applyAlignment="1">
      <alignment horizontal="center" vertical="center"/>
    </xf>
    <xf numFmtId="0" fontId="16" fillId="0" borderId="168" xfId="0" applyFont="1" applyBorder="1" applyAlignment="1">
      <alignment horizontal="center" vertical="center" wrapText="1"/>
    </xf>
    <xf numFmtId="0" fontId="16" fillId="0" borderId="212" xfId="0" applyFont="1" applyBorder="1" applyAlignment="1">
      <alignment horizontal="center" vertical="center"/>
    </xf>
    <xf numFmtId="0" fontId="15" fillId="0" borderId="81" xfId="0" applyFont="1" applyBorder="1" applyAlignment="1">
      <alignment horizontal="center" vertical="center"/>
    </xf>
    <xf numFmtId="0" fontId="15" fillId="0" borderId="213" xfId="0" applyFont="1" applyBorder="1" applyAlignment="1">
      <alignment horizontal="center" vertical="center"/>
    </xf>
    <xf numFmtId="0" fontId="15" fillId="0" borderId="60" xfId="0" applyFont="1" applyBorder="1" applyAlignment="1">
      <alignment horizontal="center" vertical="center" wrapText="1"/>
    </xf>
    <xf numFmtId="0" fontId="16" fillId="0" borderId="60" xfId="0" applyFont="1" applyBorder="1" applyAlignment="1">
      <alignment horizontal="center" vertical="center" wrapText="1"/>
    </xf>
    <xf numFmtId="0" fontId="15" fillId="0" borderId="71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15" fillId="0" borderId="0" xfId="0" applyFont="1" applyFill="1" applyAlignment="1">
      <alignment vertical="center"/>
    </xf>
    <xf numFmtId="0" fontId="16" fillId="0" borderId="81" xfId="0" applyFont="1" applyBorder="1" applyAlignment="1">
      <alignment horizontal="center" vertical="center"/>
    </xf>
    <xf numFmtId="0" fontId="16" fillId="0" borderId="213" xfId="0" applyFont="1" applyBorder="1" applyAlignment="1">
      <alignment horizontal="center" vertical="center"/>
    </xf>
    <xf numFmtId="0" fontId="16" fillId="38" borderId="140" xfId="0" applyFont="1" applyFill="1" applyBorder="1" applyAlignment="1">
      <alignment horizontal="center" vertical="center" wrapText="1"/>
    </xf>
    <xf numFmtId="0" fontId="16" fillId="38" borderId="141" xfId="0" applyFont="1" applyFill="1" applyBorder="1" applyAlignment="1">
      <alignment horizontal="center" vertical="center" wrapText="1"/>
    </xf>
    <xf numFmtId="0" fontId="16" fillId="38" borderId="100" xfId="0" applyFont="1" applyFill="1" applyBorder="1" applyAlignment="1">
      <alignment horizontal="center" vertical="center" wrapText="1"/>
    </xf>
    <xf numFmtId="0" fontId="18" fillId="35" borderId="169" xfId="0" applyFont="1" applyFill="1" applyBorder="1" applyAlignment="1">
      <alignment horizontal="center" vertical="center" wrapText="1"/>
    </xf>
    <xf numFmtId="0" fontId="18" fillId="35" borderId="128" xfId="0" applyFont="1" applyFill="1" applyBorder="1" applyAlignment="1">
      <alignment horizontal="center" vertical="center" wrapText="1"/>
    </xf>
    <xf numFmtId="0" fontId="18" fillId="35" borderId="91" xfId="0" applyFont="1" applyFill="1" applyBorder="1" applyAlignment="1">
      <alignment horizontal="center" vertical="center" wrapText="1"/>
    </xf>
    <xf numFmtId="0" fontId="18" fillId="35" borderId="164" xfId="0" applyFont="1" applyFill="1" applyBorder="1" applyAlignment="1">
      <alignment horizontal="center" vertical="center" wrapText="1"/>
    </xf>
    <xf numFmtId="0" fontId="18" fillId="35" borderId="214" xfId="0" applyFont="1" applyFill="1" applyBorder="1" applyAlignment="1">
      <alignment horizontal="center" vertical="center" wrapText="1"/>
    </xf>
    <xf numFmtId="0" fontId="16" fillId="0" borderId="164" xfId="0" applyFont="1" applyFill="1" applyBorder="1" applyAlignment="1">
      <alignment horizontal="center" vertical="center" wrapText="1"/>
    </xf>
    <xf numFmtId="0" fontId="16" fillId="0" borderId="214" xfId="0" applyFont="1" applyFill="1" applyBorder="1" applyAlignment="1">
      <alignment horizontal="center" vertical="center" wrapText="1"/>
    </xf>
    <xf numFmtId="0" fontId="16" fillId="0" borderId="169" xfId="0" applyFont="1" applyFill="1" applyBorder="1" applyAlignment="1">
      <alignment horizontal="center" vertical="center" wrapText="1"/>
    </xf>
    <xf numFmtId="0" fontId="16" fillId="0" borderId="215" xfId="0" applyFont="1" applyFill="1" applyBorder="1" applyAlignment="1">
      <alignment horizontal="center" vertical="center" wrapText="1"/>
    </xf>
    <xf numFmtId="0" fontId="16" fillId="0" borderId="167" xfId="0" applyFont="1" applyFill="1" applyBorder="1" applyAlignment="1">
      <alignment horizontal="center" vertical="center" wrapText="1"/>
    </xf>
    <xf numFmtId="0" fontId="16" fillId="0" borderId="216" xfId="0" applyFont="1" applyFill="1" applyBorder="1" applyAlignment="1">
      <alignment horizontal="center" vertical="center" wrapText="1"/>
    </xf>
    <xf numFmtId="0" fontId="16" fillId="34" borderId="169" xfId="0" applyFont="1" applyFill="1" applyBorder="1" applyAlignment="1">
      <alignment horizontal="center" vertical="center" wrapText="1"/>
    </xf>
    <xf numFmtId="0" fontId="16" fillId="34" borderId="128" xfId="0" applyFont="1" applyFill="1" applyBorder="1" applyAlignment="1">
      <alignment horizontal="center" vertical="center" wrapText="1"/>
    </xf>
    <xf numFmtId="0" fontId="16" fillId="34" borderId="91" xfId="0" applyFont="1" applyFill="1" applyBorder="1" applyAlignment="1">
      <alignment horizontal="center" vertical="center" wrapText="1"/>
    </xf>
    <xf numFmtId="0" fontId="16" fillId="34" borderId="167" xfId="0" applyFont="1" applyFill="1" applyBorder="1" applyAlignment="1">
      <alignment horizontal="center" vertical="center" wrapText="1"/>
    </xf>
    <xf numFmtId="0" fontId="16" fillId="34" borderId="216" xfId="0" applyFont="1" applyFill="1" applyBorder="1" applyAlignment="1">
      <alignment horizontal="center" vertical="center" wrapText="1"/>
    </xf>
    <xf numFmtId="0" fontId="16" fillId="33" borderId="140" xfId="0" applyFont="1" applyFill="1" applyBorder="1" applyAlignment="1">
      <alignment horizontal="left" vertical="center" wrapText="1"/>
    </xf>
    <xf numFmtId="0" fontId="16" fillId="33" borderId="141" xfId="0" applyFont="1" applyFill="1" applyBorder="1" applyAlignment="1">
      <alignment horizontal="left" vertical="center" wrapText="1"/>
    </xf>
    <xf numFmtId="0" fontId="15" fillId="0" borderId="217" xfId="0" applyFont="1" applyBorder="1" applyAlignment="1">
      <alignment horizontal="center" vertical="center" wrapText="1"/>
    </xf>
    <xf numFmtId="0" fontId="15" fillId="0" borderId="218" xfId="0" applyFont="1" applyBorder="1" applyAlignment="1">
      <alignment horizontal="center" vertical="center" wrapText="1"/>
    </xf>
    <xf numFmtId="0" fontId="15" fillId="0" borderId="219" xfId="0" applyFont="1" applyBorder="1" applyAlignment="1">
      <alignment horizontal="center" vertical="center" wrapText="1"/>
    </xf>
    <xf numFmtId="0" fontId="15" fillId="0" borderId="157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104" xfId="0" applyFont="1" applyBorder="1" applyAlignment="1">
      <alignment horizontal="center" vertical="center" wrapText="1"/>
    </xf>
    <xf numFmtId="0" fontId="15" fillId="0" borderId="124" xfId="0" applyFont="1" applyBorder="1" applyAlignment="1">
      <alignment horizontal="center" vertical="center" wrapText="1"/>
    </xf>
    <xf numFmtId="0" fontId="15" fillId="0" borderId="127" xfId="0" applyFont="1" applyBorder="1" applyAlignment="1">
      <alignment horizontal="center" vertical="center" wrapText="1"/>
    </xf>
    <xf numFmtId="0" fontId="15" fillId="0" borderId="107" xfId="0" applyFont="1" applyBorder="1" applyAlignment="1">
      <alignment horizontal="center" vertical="center" wrapText="1"/>
    </xf>
    <xf numFmtId="0" fontId="16" fillId="35" borderId="169" xfId="0" applyFont="1" applyFill="1" applyBorder="1" applyAlignment="1">
      <alignment horizontal="center" vertical="center" wrapText="1"/>
    </xf>
    <xf numFmtId="0" fontId="16" fillId="35" borderId="215" xfId="0" applyFont="1" applyFill="1" applyBorder="1" applyAlignment="1">
      <alignment horizontal="center" vertical="center" wrapText="1"/>
    </xf>
    <xf numFmtId="0" fontId="16" fillId="35" borderId="167" xfId="0" applyFont="1" applyFill="1" applyBorder="1" applyAlignment="1">
      <alignment horizontal="center" vertical="center" wrapText="1"/>
    </xf>
    <xf numFmtId="0" fontId="16" fillId="35" borderId="216" xfId="0" applyFont="1" applyFill="1" applyBorder="1" applyAlignment="1">
      <alignment horizontal="center" vertical="center" wrapText="1"/>
    </xf>
    <xf numFmtId="0" fontId="16" fillId="36" borderId="164" xfId="0" applyFont="1" applyFill="1" applyBorder="1" applyAlignment="1">
      <alignment horizontal="center" vertical="center" wrapText="1"/>
    </xf>
    <xf numFmtId="0" fontId="16" fillId="36" borderId="214" xfId="0" applyFont="1" applyFill="1" applyBorder="1" applyAlignment="1">
      <alignment horizontal="center" vertical="center" wrapText="1"/>
    </xf>
    <xf numFmtId="0" fontId="16" fillId="0" borderId="152" xfId="0" applyFont="1" applyBorder="1" applyAlignment="1">
      <alignment horizontal="center" vertical="center" wrapText="1"/>
    </xf>
    <xf numFmtId="0" fontId="16" fillId="0" borderId="148" xfId="0" applyFont="1" applyBorder="1" applyAlignment="1">
      <alignment horizontal="center" vertical="center" wrapText="1"/>
    </xf>
    <xf numFmtId="0" fontId="16" fillId="0" borderId="151" xfId="0" applyFont="1" applyBorder="1" applyAlignment="1">
      <alignment horizontal="center" vertical="center" wrapText="1"/>
    </xf>
    <xf numFmtId="0" fontId="16" fillId="0" borderId="167" xfId="0" applyFont="1" applyBorder="1" applyAlignment="1">
      <alignment horizontal="center" vertical="center" wrapText="1"/>
    </xf>
    <xf numFmtId="0" fontId="16" fillId="0" borderId="122" xfId="0" applyFont="1" applyBorder="1" applyAlignment="1">
      <alignment horizontal="center" vertical="center" wrapText="1"/>
    </xf>
    <xf numFmtId="0" fontId="16" fillId="0" borderId="126" xfId="0" applyFont="1" applyBorder="1" applyAlignment="1">
      <alignment horizontal="center" vertical="center" wrapText="1"/>
    </xf>
    <xf numFmtId="0" fontId="16" fillId="34" borderId="164" xfId="0" applyFont="1" applyFill="1" applyBorder="1" applyAlignment="1">
      <alignment horizontal="center" vertical="center" wrapText="1"/>
    </xf>
    <xf numFmtId="0" fontId="16" fillId="34" borderId="214" xfId="0" applyFont="1" applyFill="1" applyBorder="1" applyAlignment="1">
      <alignment horizontal="center" vertical="center" wrapText="1"/>
    </xf>
    <xf numFmtId="0" fontId="16" fillId="34" borderId="215" xfId="0" applyFont="1" applyFill="1" applyBorder="1" applyAlignment="1">
      <alignment horizontal="center" vertical="center" wrapText="1"/>
    </xf>
    <xf numFmtId="0" fontId="16" fillId="37" borderId="167" xfId="0" applyFont="1" applyFill="1" applyBorder="1" applyAlignment="1">
      <alignment horizontal="center" vertical="center" wrapText="1"/>
    </xf>
    <xf numFmtId="0" fontId="16" fillId="37" borderId="216" xfId="0" applyFont="1" applyFill="1" applyBorder="1" applyAlignment="1">
      <alignment horizontal="center" vertical="center" wrapText="1"/>
    </xf>
    <xf numFmtId="0" fontId="16" fillId="0" borderId="169" xfId="0" applyFont="1" applyBorder="1" applyAlignment="1">
      <alignment horizontal="center" vertical="center" wrapText="1"/>
    </xf>
    <xf numFmtId="0" fontId="16" fillId="0" borderId="128" xfId="0" applyFont="1" applyBorder="1" applyAlignment="1">
      <alignment horizontal="center" vertical="center" wrapText="1"/>
    </xf>
    <xf numFmtId="0" fontId="16" fillId="0" borderId="91" xfId="0" applyFont="1" applyBorder="1" applyAlignment="1">
      <alignment horizontal="center" vertical="center" wrapText="1"/>
    </xf>
    <xf numFmtId="0" fontId="16" fillId="0" borderId="216" xfId="0" applyFont="1" applyBorder="1" applyAlignment="1">
      <alignment horizontal="center" vertical="center" wrapText="1"/>
    </xf>
    <xf numFmtId="0" fontId="16" fillId="0" borderId="128" xfId="0" applyFont="1" applyFill="1" applyBorder="1" applyAlignment="1">
      <alignment horizontal="center" vertical="center" wrapText="1"/>
    </xf>
    <xf numFmtId="0" fontId="16" fillId="0" borderId="91" xfId="0" applyFont="1" applyFill="1" applyBorder="1" applyAlignment="1">
      <alignment horizontal="center" vertical="center" wrapText="1"/>
    </xf>
    <xf numFmtId="0" fontId="16" fillId="0" borderId="152" xfId="0" applyFont="1" applyFill="1" applyBorder="1" applyAlignment="1">
      <alignment horizontal="center" vertical="center" wrapText="1"/>
    </xf>
    <xf numFmtId="0" fontId="16" fillId="0" borderId="220" xfId="0" applyFont="1" applyFill="1" applyBorder="1" applyAlignment="1">
      <alignment horizontal="center" vertical="center" wrapText="1"/>
    </xf>
    <xf numFmtId="0" fontId="16" fillId="0" borderId="130" xfId="0" applyFont="1" applyBorder="1" applyAlignment="1">
      <alignment horizontal="center" vertical="center" wrapText="1"/>
    </xf>
    <xf numFmtId="0" fontId="16" fillId="0" borderId="69" xfId="0" applyFont="1" applyBorder="1" applyAlignment="1">
      <alignment horizontal="center" vertical="center" wrapText="1"/>
    </xf>
    <xf numFmtId="0" fontId="16" fillId="0" borderId="131" xfId="0" applyFont="1" applyBorder="1" applyAlignment="1">
      <alignment horizontal="center" vertical="center" wrapText="1"/>
    </xf>
    <xf numFmtId="0" fontId="16" fillId="0" borderId="41" xfId="0" applyFont="1" applyBorder="1" applyAlignment="1">
      <alignment horizontal="center" vertical="center" wrapText="1"/>
    </xf>
    <xf numFmtId="0" fontId="15" fillId="0" borderId="221" xfId="0" applyFont="1" applyBorder="1" applyAlignment="1">
      <alignment horizontal="center" vertical="center" wrapText="1"/>
    </xf>
    <xf numFmtId="0" fontId="16" fillId="0" borderId="92" xfId="0" applyFont="1" applyBorder="1" applyAlignment="1">
      <alignment horizontal="center" vertical="center" wrapText="1"/>
    </xf>
    <xf numFmtId="0" fontId="16" fillId="0" borderId="184" xfId="0" applyFont="1" applyBorder="1" applyAlignment="1">
      <alignment horizontal="center" vertical="center" wrapText="1"/>
    </xf>
    <xf numFmtId="0" fontId="16" fillId="0" borderId="115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16" fillId="0" borderId="113" xfId="0" applyFont="1" applyBorder="1" applyAlignment="1">
      <alignment horizontal="center" vertical="center" wrapText="1"/>
    </xf>
    <xf numFmtId="0" fontId="16" fillId="0" borderId="184" xfId="0" applyFont="1" applyBorder="1" applyAlignment="1">
      <alignment horizontal="center" vertical="center" wrapText="1"/>
    </xf>
    <xf numFmtId="0" fontId="16" fillId="0" borderId="115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16" fillId="0" borderId="113" xfId="0" applyFont="1" applyBorder="1" applyAlignment="1">
      <alignment horizontal="center" vertical="center" wrapText="1"/>
    </xf>
    <xf numFmtId="0" fontId="16" fillId="0" borderId="41" xfId="0" applyFont="1" applyBorder="1" applyAlignment="1">
      <alignment horizontal="center" vertical="center" wrapText="1"/>
    </xf>
    <xf numFmtId="0" fontId="15" fillId="0" borderId="221" xfId="0" applyFont="1" applyBorder="1" applyAlignment="1">
      <alignment horizontal="center" vertical="center" wrapText="1"/>
    </xf>
    <xf numFmtId="0" fontId="16" fillId="0" borderId="92" xfId="0" applyFont="1" applyBorder="1" applyAlignment="1">
      <alignment horizontal="center" vertical="center" wrapText="1"/>
    </xf>
    <xf numFmtId="0" fontId="16" fillId="0" borderId="128" xfId="0" applyFont="1" applyBorder="1" applyAlignment="1">
      <alignment horizontal="center" vertical="center" wrapText="1"/>
    </xf>
    <xf numFmtId="0" fontId="16" fillId="0" borderId="164" xfId="0" applyFont="1" applyFill="1" applyBorder="1" applyAlignment="1">
      <alignment horizontal="center" vertical="center" wrapText="1"/>
    </xf>
    <xf numFmtId="0" fontId="16" fillId="0" borderId="214" xfId="0" applyFont="1" applyFill="1" applyBorder="1" applyAlignment="1">
      <alignment horizontal="center" vertical="center" wrapText="1"/>
    </xf>
    <xf numFmtId="0" fontId="16" fillId="0" borderId="152" xfId="0" applyFont="1" applyFill="1" applyBorder="1" applyAlignment="1">
      <alignment horizontal="center" vertical="center" wrapText="1"/>
    </xf>
    <xf numFmtId="0" fontId="16" fillId="0" borderId="220" xfId="0" applyFont="1" applyFill="1" applyBorder="1" applyAlignment="1">
      <alignment horizontal="center" vertical="center" wrapText="1"/>
    </xf>
    <xf numFmtId="0" fontId="16" fillId="0" borderId="167" xfId="0" applyFont="1" applyFill="1" applyBorder="1" applyAlignment="1">
      <alignment horizontal="center" vertical="center" wrapText="1"/>
    </xf>
    <xf numFmtId="0" fontId="16" fillId="0" borderId="216" xfId="0" applyFont="1" applyFill="1" applyBorder="1" applyAlignment="1">
      <alignment horizontal="center" vertical="center" wrapText="1"/>
    </xf>
    <xf numFmtId="0" fontId="16" fillId="0" borderId="130" xfId="0" applyFont="1" applyBorder="1" applyAlignment="1">
      <alignment horizontal="center" vertical="center" wrapText="1"/>
    </xf>
    <xf numFmtId="0" fontId="16" fillId="0" borderId="69" xfId="0" applyFont="1" applyBorder="1" applyAlignment="1">
      <alignment horizontal="center" vertical="center" wrapText="1"/>
    </xf>
    <xf numFmtId="0" fontId="16" fillId="0" borderId="131" xfId="0" applyFont="1" applyBorder="1" applyAlignment="1">
      <alignment horizontal="center" vertical="center" wrapText="1"/>
    </xf>
    <xf numFmtId="0" fontId="16" fillId="0" borderId="167" xfId="0" applyFont="1" applyBorder="1" applyAlignment="1">
      <alignment horizontal="center" vertical="center" wrapText="1"/>
    </xf>
    <xf numFmtId="0" fontId="16" fillId="0" borderId="216" xfId="0" applyFont="1" applyBorder="1" applyAlignment="1">
      <alignment horizontal="center" vertical="center" wrapText="1"/>
    </xf>
    <xf numFmtId="0" fontId="16" fillId="41" borderId="167" xfId="0" applyFont="1" applyFill="1" applyBorder="1" applyAlignment="1">
      <alignment horizontal="center" vertical="center" wrapText="1"/>
    </xf>
    <xf numFmtId="0" fontId="16" fillId="41" borderId="216" xfId="0" applyFont="1" applyFill="1" applyBorder="1" applyAlignment="1">
      <alignment horizontal="center" vertical="center" wrapText="1"/>
    </xf>
    <xf numFmtId="0" fontId="16" fillId="0" borderId="120" xfId="0" applyFont="1" applyBorder="1" applyAlignment="1">
      <alignment vertical="center" wrapText="1"/>
    </xf>
    <xf numFmtId="0" fontId="16" fillId="0" borderId="222" xfId="0" applyFont="1" applyBorder="1" applyAlignment="1">
      <alignment vertical="center" wrapText="1"/>
    </xf>
    <xf numFmtId="0" fontId="16" fillId="0" borderId="169" xfId="0" applyFont="1" applyFill="1" applyBorder="1" applyAlignment="1">
      <alignment horizontal="center" vertical="center" wrapText="1"/>
    </xf>
    <xf numFmtId="0" fontId="16" fillId="0" borderId="215" xfId="0" applyFont="1" applyFill="1" applyBorder="1" applyAlignment="1">
      <alignment horizontal="center" vertical="center" wrapText="1"/>
    </xf>
    <xf numFmtId="0" fontId="16" fillId="0" borderId="128" xfId="0" applyFont="1" applyFill="1" applyBorder="1" applyAlignment="1">
      <alignment horizontal="center" vertical="center" wrapText="1"/>
    </xf>
    <xf numFmtId="0" fontId="16" fillId="0" borderId="91" xfId="0" applyFont="1" applyFill="1" applyBorder="1" applyAlignment="1">
      <alignment horizontal="center" vertical="center" wrapText="1"/>
    </xf>
    <xf numFmtId="0" fontId="12" fillId="0" borderId="217" xfId="0" applyFont="1" applyBorder="1" applyAlignment="1">
      <alignment horizontal="left" vertical="top" wrapText="1"/>
    </xf>
    <xf numFmtId="0" fontId="12" fillId="0" borderId="218" xfId="0" applyFont="1" applyBorder="1" applyAlignment="1">
      <alignment horizontal="left" vertical="top" wrapText="1"/>
    </xf>
    <xf numFmtId="0" fontId="12" fillId="0" borderId="219" xfId="0" applyFont="1" applyBorder="1" applyAlignment="1">
      <alignment horizontal="left" vertical="top" wrapText="1"/>
    </xf>
    <xf numFmtId="0" fontId="12" fillId="0" borderId="157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104" xfId="0" applyFont="1" applyBorder="1" applyAlignment="1">
      <alignment horizontal="left" vertical="top" wrapText="1"/>
    </xf>
    <xf numFmtId="0" fontId="12" fillId="0" borderId="124" xfId="0" applyFont="1" applyBorder="1" applyAlignment="1">
      <alignment horizontal="left" vertical="top" wrapText="1"/>
    </xf>
    <xf numFmtId="0" fontId="12" fillId="0" borderId="127" xfId="0" applyFont="1" applyBorder="1" applyAlignment="1">
      <alignment horizontal="left" vertical="top" wrapText="1"/>
    </xf>
    <xf numFmtId="0" fontId="12" fillId="0" borderId="107" xfId="0" applyFont="1" applyBorder="1" applyAlignment="1">
      <alignment horizontal="left" vertical="top" wrapText="1"/>
    </xf>
    <xf numFmtId="0" fontId="16" fillId="34" borderId="164" xfId="0" applyFont="1" applyFill="1" applyBorder="1" applyAlignment="1">
      <alignment horizontal="center" vertical="center" wrapText="1"/>
    </xf>
    <xf numFmtId="0" fontId="16" fillId="34" borderId="214" xfId="0" applyFont="1" applyFill="1" applyBorder="1" applyAlignment="1">
      <alignment horizontal="center" vertical="center" wrapText="1"/>
    </xf>
    <xf numFmtId="0" fontId="16" fillId="34" borderId="169" xfId="0" applyFont="1" applyFill="1" applyBorder="1" applyAlignment="1">
      <alignment horizontal="center" vertical="center" wrapText="1"/>
    </xf>
    <xf numFmtId="0" fontId="16" fillId="34" borderId="215" xfId="0" applyFont="1" applyFill="1" applyBorder="1" applyAlignment="1">
      <alignment horizontal="center" vertical="center" wrapText="1"/>
    </xf>
    <xf numFmtId="0" fontId="16" fillId="34" borderId="167" xfId="0" applyFont="1" applyFill="1" applyBorder="1" applyAlignment="1">
      <alignment horizontal="center" vertical="center" wrapText="1"/>
    </xf>
    <xf numFmtId="0" fontId="16" fillId="34" borderId="216" xfId="0" applyFont="1" applyFill="1" applyBorder="1" applyAlignment="1">
      <alignment horizontal="center" vertical="center" wrapText="1"/>
    </xf>
    <xf numFmtId="0" fontId="16" fillId="34" borderId="128" xfId="0" applyFont="1" applyFill="1" applyBorder="1" applyAlignment="1">
      <alignment horizontal="center" vertical="center" wrapText="1"/>
    </xf>
    <xf numFmtId="0" fontId="16" fillId="34" borderId="91" xfId="0" applyFont="1" applyFill="1" applyBorder="1" applyAlignment="1">
      <alignment horizontal="center" vertical="center" wrapText="1"/>
    </xf>
    <xf numFmtId="0" fontId="18" fillId="35" borderId="164" xfId="0" applyFont="1" applyFill="1" applyBorder="1" applyAlignment="1">
      <alignment horizontal="center" vertical="center" wrapText="1"/>
    </xf>
    <xf numFmtId="0" fontId="18" fillId="35" borderId="214" xfId="0" applyFont="1" applyFill="1" applyBorder="1" applyAlignment="1">
      <alignment horizontal="center" vertical="center" wrapText="1"/>
    </xf>
    <xf numFmtId="0" fontId="16" fillId="35" borderId="169" xfId="0" applyFont="1" applyFill="1" applyBorder="1" applyAlignment="1">
      <alignment horizontal="center" vertical="center" wrapText="1"/>
    </xf>
    <xf numFmtId="0" fontId="16" fillId="35" borderId="215" xfId="0" applyFont="1" applyFill="1" applyBorder="1" applyAlignment="1">
      <alignment horizontal="center" vertical="center" wrapText="1"/>
    </xf>
    <xf numFmtId="0" fontId="16" fillId="35" borderId="167" xfId="0" applyFont="1" applyFill="1" applyBorder="1" applyAlignment="1">
      <alignment horizontal="center" vertical="center" wrapText="1"/>
    </xf>
    <xf numFmtId="0" fontId="16" fillId="35" borderId="216" xfId="0" applyFont="1" applyFill="1" applyBorder="1" applyAlignment="1">
      <alignment horizontal="center" vertical="center" wrapText="1"/>
    </xf>
    <xf numFmtId="0" fontId="18" fillId="35" borderId="169" xfId="0" applyFont="1" applyFill="1" applyBorder="1" applyAlignment="1">
      <alignment horizontal="center" vertical="center" wrapText="1"/>
    </xf>
    <xf numFmtId="0" fontId="18" fillId="35" borderId="128" xfId="0" applyFont="1" applyFill="1" applyBorder="1" applyAlignment="1">
      <alignment horizontal="center" vertical="center" wrapText="1"/>
    </xf>
    <xf numFmtId="0" fontId="18" fillId="35" borderId="91" xfId="0" applyFont="1" applyFill="1" applyBorder="1" applyAlignment="1">
      <alignment horizontal="center" vertical="center" wrapText="1"/>
    </xf>
    <xf numFmtId="0" fontId="16" fillId="36" borderId="164" xfId="0" applyFont="1" applyFill="1" applyBorder="1" applyAlignment="1">
      <alignment horizontal="center" vertical="center" wrapText="1"/>
    </xf>
    <xf numFmtId="0" fontId="16" fillId="36" borderId="214" xfId="0" applyFont="1" applyFill="1" applyBorder="1" applyAlignment="1">
      <alignment horizontal="center" vertical="center" wrapText="1"/>
    </xf>
    <xf numFmtId="0" fontId="16" fillId="0" borderId="152" xfId="0" applyFont="1" applyBorder="1" applyAlignment="1">
      <alignment horizontal="center" vertical="center" wrapText="1"/>
    </xf>
    <xf numFmtId="0" fontId="16" fillId="0" borderId="148" xfId="0" applyFont="1" applyBorder="1" applyAlignment="1">
      <alignment horizontal="center" vertical="center" wrapText="1"/>
    </xf>
    <xf numFmtId="0" fontId="16" fillId="0" borderId="151" xfId="0" applyFont="1" applyBorder="1" applyAlignment="1">
      <alignment horizontal="center" vertical="center" wrapText="1"/>
    </xf>
    <xf numFmtId="0" fontId="16" fillId="0" borderId="122" xfId="0" applyFont="1" applyBorder="1" applyAlignment="1">
      <alignment horizontal="center" vertical="center" wrapText="1"/>
    </xf>
    <xf numFmtId="0" fontId="16" fillId="0" borderId="126" xfId="0" applyFont="1" applyBorder="1" applyAlignment="1">
      <alignment horizontal="center" vertical="center" wrapText="1"/>
    </xf>
    <xf numFmtId="0" fontId="16" fillId="0" borderId="169" xfId="0" applyFont="1" applyBorder="1" applyAlignment="1">
      <alignment horizontal="center" vertical="center" wrapText="1"/>
    </xf>
    <xf numFmtId="0" fontId="16" fillId="0" borderId="91" xfId="0" applyFont="1" applyBorder="1" applyAlignment="1">
      <alignment horizontal="center" vertical="center" wrapText="1"/>
    </xf>
    <xf numFmtId="0" fontId="16" fillId="42" borderId="140" xfId="0" applyFont="1" applyFill="1" applyBorder="1" applyAlignment="1">
      <alignment horizontal="center" vertical="center" wrapText="1"/>
    </xf>
    <xf numFmtId="0" fontId="16" fillId="42" borderId="141" xfId="0" applyFont="1" applyFill="1" applyBorder="1" applyAlignment="1">
      <alignment horizontal="center" vertical="center" wrapText="1"/>
    </xf>
    <xf numFmtId="0" fontId="16" fillId="42" borderId="100" xfId="0" applyFont="1" applyFill="1" applyBorder="1" applyAlignment="1">
      <alignment horizontal="center" vertical="center" wrapText="1"/>
    </xf>
    <xf numFmtId="0" fontId="16" fillId="33" borderId="140" xfId="0" applyFont="1" applyFill="1" applyBorder="1" applyAlignment="1">
      <alignment horizontal="left" vertical="center" wrapText="1"/>
    </xf>
    <xf numFmtId="0" fontId="16" fillId="33" borderId="141" xfId="0" applyFont="1" applyFill="1" applyBorder="1" applyAlignment="1">
      <alignment horizontal="left" vertical="center" wrapText="1"/>
    </xf>
    <xf numFmtId="4" fontId="15" fillId="0" borderId="17" xfId="54" applyNumberFormat="1" applyFont="1" applyBorder="1" applyAlignment="1" applyProtection="1">
      <alignment horizontal="center" vertical="center" wrapText="1"/>
      <protection locked="0"/>
    </xf>
    <xf numFmtId="4" fontId="15" fillId="0" borderId="59" xfId="54" applyNumberFormat="1" applyFont="1" applyBorder="1" applyAlignment="1" applyProtection="1">
      <alignment horizontal="center" vertical="center" wrapText="1"/>
      <protection locked="0"/>
    </xf>
    <xf numFmtId="9" fontId="15" fillId="0" borderId="93" xfId="54" applyNumberFormat="1" applyFont="1" applyBorder="1" applyAlignment="1" applyProtection="1">
      <alignment horizontal="center" vertical="center" wrapText="1"/>
      <protection locked="0"/>
    </xf>
    <xf numFmtId="9" fontId="15" fillId="0" borderId="168" xfId="54" applyNumberFormat="1" applyFont="1" applyBorder="1" applyAlignment="1" applyProtection="1">
      <alignment horizontal="center" vertical="center" wrapText="1"/>
      <protection locked="0"/>
    </xf>
    <xf numFmtId="0" fontId="16" fillId="0" borderId="173" xfId="54" applyFont="1" applyFill="1" applyBorder="1" applyAlignment="1" applyProtection="1">
      <alignment horizontal="right" vertical="center"/>
      <protection locked="0"/>
    </xf>
    <xf numFmtId="0" fontId="16" fillId="0" borderId="90" xfId="54" applyFont="1" applyFill="1" applyBorder="1" applyAlignment="1" applyProtection="1">
      <alignment horizontal="right" vertical="center"/>
      <protection locked="0"/>
    </xf>
    <xf numFmtId="0" fontId="16" fillId="0" borderId="88" xfId="54" applyFont="1" applyFill="1" applyBorder="1" applyAlignment="1" applyProtection="1">
      <alignment horizontal="right" vertical="center"/>
      <protection locked="0"/>
    </xf>
    <xf numFmtId="0" fontId="51" fillId="0" borderId="140" xfId="54" applyFont="1" applyBorder="1" applyAlignment="1" applyProtection="1">
      <alignment horizontal="left" vertical="top" wrapText="1"/>
      <protection locked="0"/>
    </xf>
    <xf numFmtId="0" fontId="51" fillId="0" borderId="141" xfId="54" applyFont="1" applyBorder="1" applyAlignment="1" applyProtection="1">
      <alignment horizontal="left" vertical="top" wrapText="1"/>
      <protection locked="0"/>
    </xf>
    <xf numFmtId="0" fontId="51" fillId="0" borderId="100" xfId="54" applyFont="1" applyBorder="1" applyAlignment="1" applyProtection="1">
      <alignment horizontal="left" vertical="top" wrapText="1"/>
      <protection locked="0"/>
    </xf>
    <xf numFmtId="0" fontId="85" fillId="0" borderId="124" xfId="54" applyFont="1" applyBorder="1" applyAlignment="1" applyProtection="1">
      <alignment horizontal="left" vertical="top" wrapText="1"/>
      <protection locked="0"/>
    </xf>
    <xf numFmtId="0" fontId="85" fillId="0" borderId="127" xfId="54" applyFont="1" applyBorder="1" applyAlignment="1" applyProtection="1">
      <alignment horizontal="left" vertical="top" wrapText="1"/>
      <protection locked="0"/>
    </xf>
    <xf numFmtId="0" fontId="85" fillId="0" borderId="107" xfId="54" applyFont="1" applyBorder="1" applyAlignment="1" applyProtection="1">
      <alignment horizontal="left" vertical="top" wrapText="1"/>
      <protection locked="0"/>
    </xf>
    <xf numFmtId="0" fontId="15" fillId="35" borderId="92" xfId="54" applyFont="1" applyFill="1" applyBorder="1" applyAlignment="1" applyProtection="1">
      <alignment horizontal="center" vertical="center" wrapText="1"/>
      <protection locked="0"/>
    </xf>
    <xf numFmtId="0" fontId="15" fillId="35" borderId="93" xfId="54" applyFont="1" applyFill="1" applyBorder="1" applyAlignment="1" applyProtection="1">
      <alignment horizontal="center" vertical="center" wrapText="1"/>
      <protection locked="0"/>
    </xf>
    <xf numFmtId="0" fontId="15" fillId="35" borderId="152" xfId="54" applyFont="1" applyFill="1" applyBorder="1" applyAlignment="1" applyProtection="1">
      <alignment horizontal="center" vertical="center" wrapText="1"/>
      <protection locked="0"/>
    </xf>
    <xf numFmtId="0" fontId="15" fillId="35" borderId="148" xfId="54" applyFont="1" applyFill="1" applyBorder="1" applyAlignment="1" applyProtection="1">
      <alignment horizontal="center" vertical="center" wrapText="1"/>
      <protection locked="0"/>
    </xf>
    <xf numFmtId="0" fontId="16" fillId="35" borderId="128" xfId="54" applyFont="1" applyFill="1" applyBorder="1" applyAlignment="1" applyProtection="1">
      <alignment horizontal="center" vertical="center" wrapText="1"/>
      <protection locked="0"/>
    </xf>
    <xf numFmtId="0" fontId="16" fillId="35" borderId="223" xfId="54" applyFont="1" applyFill="1" applyBorder="1" applyAlignment="1" applyProtection="1">
      <alignment horizontal="center" vertical="center" wrapText="1"/>
      <protection locked="0"/>
    </xf>
    <xf numFmtId="0" fontId="16" fillId="35" borderId="224" xfId="54" applyFont="1" applyFill="1" applyBorder="1" applyAlignment="1" applyProtection="1">
      <alignment horizontal="center" vertical="center" wrapText="1"/>
      <protection locked="0"/>
    </xf>
    <xf numFmtId="0" fontId="17" fillId="35" borderId="173" xfId="54" applyFont="1" applyFill="1" applyBorder="1" applyAlignment="1" applyProtection="1">
      <alignment horizontal="center" vertical="center" wrapText="1"/>
      <protection locked="0"/>
    </xf>
    <xf numFmtId="0" fontId="17" fillId="35" borderId="88" xfId="54" applyFont="1" applyFill="1" applyBorder="1" applyAlignment="1" applyProtection="1">
      <alignment horizontal="center" vertical="center" wrapText="1"/>
      <protection locked="0"/>
    </xf>
    <xf numFmtId="0" fontId="16" fillId="0" borderId="148" xfId="54" applyFont="1" applyFill="1" applyBorder="1" applyAlignment="1" applyProtection="1">
      <alignment horizontal="center" vertical="center" wrapText="1"/>
      <protection locked="0"/>
    </xf>
    <xf numFmtId="0" fontId="16" fillId="0" borderId="161" xfId="54" applyFont="1" applyFill="1" applyBorder="1" applyAlignment="1" applyProtection="1">
      <alignment horizontal="center" vertical="center" wrapText="1"/>
      <protection locked="0"/>
    </xf>
    <xf numFmtId="0" fontId="16" fillId="0" borderId="17" xfId="54" applyFont="1" applyBorder="1" applyAlignment="1" applyProtection="1">
      <alignment horizontal="left" vertical="center" wrapText="1"/>
      <protection locked="0"/>
    </xf>
    <xf numFmtId="0" fontId="16" fillId="0" borderId="59" xfId="54" applyFont="1" applyBorder="1" applyAlignment="1" applyProtection="1">
      <alignment horizontal="left" vertical="center" wrapText="1"/>
      <protection locked="0"/>
    </xf>
    <xf numFmtId="3" fontId="15" fillId="0" borderId="17" xfId="54" applyNumberFormat="1" applyFont="1" applyBorder="1" applyAlignment="1" applyProtection="1">
      <alignment horizontal="center" vertical="center" wrapText="1"/>
      <protection locked="0"/>
    </xf>
    <xf numFmtId="3" fontId="15" fillId="0" borderId="59" xfId="54" applyNumberFormat="1" applyFont="1" applyBorder="1" applyAlignment="1" applyProtection="1">
      <alignment horizontal="center" vertical="center" wrapText="1"/>
      <protection locked="0"/>
    </xf>
    <xf numFmtId="0" fontId="16" fillId="0" borderId="0" xfId="48" applyFont="1" applyFill="1" applyAlignment="1">
      <alignment vertical="center"/>
      <protection/>
    </xf>
    <xf numFmtId="0" fontId="15" fillId="0" borderId="0" xfId="48" applyFont="1" applyFill="1" applyAlignment="1">
      <alignment vertical="center"/>
      <protection/>
    </xf>
    <xf numFmtId="0" fontId="15" fillId="0" borderId="225" xfId="48" applyFont="1" applyBorder="1" applyAlignment="1">
      <alignment horizontal="center" vertical="center"/>
      <protection/>
    </xf>
    <xf numFmtId="0" fontId="16" fillId="0" borderId="225" xfId="48" applyFont="1" applyBorder="1" applyAlignment="1">
      <alignment horizontal="center" vertical="center"/>
      <protection/>
    </xf>
    <xf numFmtId="0" fontId="15" fillId="35" borderId="152" xfId="54" applyFont="1" applyFill="1" applyBorder="1" applyAlignment="1" applyProtection="1">
      <alignment horizontal="center" vertical="center" textRotation="90" wrapText="1"/>
      <protection locked="0"/>
    </xf>
    <xf numFmtId="0" fontId="15" fillId="35" borderId="161" xfId="54" applyFont="1" applyFill="1" applyBorder="1" applyAlignment="1" applyProtection="1">
      <alignment horizontal="center" vertical="center" textRotation="90" wrapText="1"/>
      <protection locked="0"/>
    </xf>
    <xf numFmtId="0" fontId="16" fillId="35" borderId="91" xfId="48" applyFont="1" applyFill="1" applyBorder="1" applyAlignment="1">
      <alignment horizontal="center" vertical="center" wrapText="1"/>
      <protection/>
    </xf>
    <xf numFmtId="0" fontId="16" fillId="35" borderId="62" xfId="48" applyFont="1" applyFill="1" applyBorder="1" applyAlignment="1">
      <alignment horizontal="center" vertical="center" wrapText="1"/>
      <protection/>
    </xf>
    <xf numFmtId="0" fontId="15" fillId="35" borderId="41" xfId="54" applyFont="1" applyFill="1" applyBorder="1" applyAlignment="1" applyProtection="1">
      <alignment horizontal="center" vertical="center" wrapText="1"/>
      <protection locked="0"/>
    </xf>
    <xf numFmtId="0" fontId="15" fillId="35" borderId="17" xfId="54" applyFont="1" applyFill="1" applyBorder="1" applyAlignment="1" applyProtection="1">
      <alignment horizontal="center" vertical="center" wrapText="1"/>
      <protection locked="0"/>
    </xf>
    <xf numFmtId="3" fontId="15" fillId="35" borderId="41" xfId="54" applyNumberFormat="1" applyFont="1" applyFill="1" applyBorder="1" applyAlignment="1" applyProtection="1">
      <alignment horizontal="center" vertical="center" wrapText="1"/>
      <protection locked="0"/>
    </xf>
    <xf numFmtId="3" fontId="15" fillId="35" borderId="17" xfId="54" applyNumberFormat="1" applyFont="1" applyFill="1" applyBorder="1" applyAlignment="1" applyProtection="1">
      <alignment horizontal="center" vertical="center" wrapText="1"/>
      <protection locked="0"/>
    </xf>
    <xf numFmtId="0" fontId="15" fillId="0" borderId="201" xfId="0" applyFont="1" applyBorder="1" applyAlignment="1">
      <alignment horizontal="center" vertical="center"/>
    </xf>
    <xf numFmtId="0" fontId="15" fillId="0" borderId="131" xfId="0" applyFont="1" applyBorder="1" applyAlignment="1">
      <alignment horizontal="center" vertical="center"/>
    </xf>
    <xf numFmtId="0" fontId="15" fillId="0" borderId="167" xfId="0" applyFont="1" applyBorder="1" applyAlignment="1">
      <alignment horizontal="center" vertical="center"/>
    </xf>
    <xf numFmtId="0" fontId="15" fillId="0" borderId="126" xfId="0" applyFont="1" applyBorder="1" applyAlignment="1">
      <alignment horizontal="center" vertical="center"/>
    </xf>
    <xf numFmtId="0" fontId="15" fillId="0" borderId="152" xfId="0" applyFont="1" applyBorder="1" applyAlignment="1">
      <alignment horizontal="center" vertical="center"/>
    </xf>
    <xf numFmtId="0" fontId="15" fillId="0" borderId="151" xfId="0" applyFont="1" applyBorder="1" applyAlignment="1">
      <alignment horizontal="center" vertical="center"/>
    </xf>
    <xf numFmtId="0" fontId="15" fillId="0" borderId="41" xfId="0" applyFont="1" applyBorder="1" applyAlignment="1">
      <alignment horizontal="center" vertical="center"/>
    </xf>
    <xf numFmtId="0" fontId="15" fillId="0" borderId="38" xfId="0" applyFont="1" applyBorder="1" applyAlignment="1">
      <alignment horizontal="center" vertical="center"/>
    </xf>
    <xf numFmtId="0" fontId="15" fillId="0" borderId="226" xfId="0" applyFont="1" applyBorder="1" applyAlignment="1">
      <alignment horizontal="left" vertical="center" wrapText="1"/>
    </xf>
    <xf numFmtId="0" fontId="15" fillId="0" borderId="227" xfId="0" applyFont="1" applyBorder="1" applyAlignment="1">
      <alignment horizontal="left" vertical="center" wrapText="1"/>
    </xf>
    <xf numFmtId="0" fontId="15" fillId="0" borderId="228" xfId="0" applyFont="1" applyBorder="1" applyAlignment="1">
      <alignment horizontal="left" vertical="center" wrapText="1"/>
    </xf>
    <xf numFmtId="0" fontId="15" fillId="0" borderId="229" xfId="0" applyFont="1" applyBorder="1" applyAlignment="1">
      <alignment horizontal="left" vertical="center" wrapText="1"/>
    </xf>
    <xf numFmtId="0" fontId="15" fillId="0" borderId="230" xfId="0" applyFont="1" applyBorder="1" applyAlignment="1">
      <alignment horizontal="left" vertical="center" wrapText="1"/>
    </xf>
    <xf numFmtId="0" fontId="17" fillId="0" borderId="156" xfId="0" applyFont="1" applyBorder="1" applyAlignment="1">
      <alignment horizontal="center" vertical="center" wrapText="1"/>
    </xf>
    <xf numFmtId="0" fontId="17" fillId="0" borderId="139" xfId="0" applyFont="1" applyBorder="1" applyAlignment="1">
      <alignment horizontal="center" vertical="center" wrapText="1"/>
    </xf>
    <xf numFmtId="0" fontId="17" fillId="0" borderId="231" xfId="0" applyFont="1" applyBorder="1" applyAlignment="1">
      <alignment horizontal="center" vertical="center" wrapText="1"/>
    </xf>
    <xf numFmtId="0" fontId="59" fillId="0" borderId="149" xfId="0" applyFont="1" applyBorder="1" applyAlignment="1">
      <alignment horizontal="left" vertical="center"/>
    </xf>
    <xf numFmtId="0" fontId="59" fillId="0" borderId="150" xfId="0" applyFont="1" applyBorder="1" applyAlignment="1">
      <alignment horizontal="left" vertical="center"/>
    </xf>
    <xf numFmtId="0" fontId="59" fillId="0" borderId="158" xfId="0" applyFont="1" applyBorder="1" applyAlignment="1">
      <alignment horizontal="left" vertical="center"/>
    </xf>
    <xf numFmtId="0" fontId="15" fillId="0" borderId="232" xfId="0" applyFont="1" applyBorder="1" applyAlignment="1">
      <alignment horizontal="left" vertical="center" wrapText="1"/>
    </xf>
    <xf numFmtId="0" fontId="15" fillId="0" borderId="233" xfId="0" applyFont="1" applyBorder="1" applyAlignment="1">
      <alignment horizontal="left" vertical="center" wrapText="1"/>
    </xf>
    <xf numFmtId="0" fontId="15" fillId="0" borderId="234" xfId="0" applyFont="1" applyBorder="1" applyAlignment="1">
      <alignment horizontal="left" vertical="center"/>
    </xf>
    <xf numFmtId="0" fontId="15" fillId="0" borderId="235" xfId="0" applyFont="1" applyBorder="1" applyAlignment="1">
      <alignment horizontal="left" vertical="center"/>
    </xf>
    <xf numFmtId="0" fontId="25" fillId="0" borderId="142" xfId="0" applyFont="1" applyBorder="1" applyAlignment="1">
      <alignment horizontal="center" vertical="center"/>
    </xf>
    <xf numFmtId="0" fontId="25" fillId="0" borderId="236" xfId="0" applyFont="1" applyBorder="1" applyAlignment="1">
      <alignment horizontal="center" vertical="center"/>
    </xf>
    <xf numFmtId="0" fontId="25" fillId="0" borderId="237" xfId="0" applyFont="1" applyBorder="1" applyAlignment="1">
      <alignment horizontal="center" vertical="center"/>
    </xf>
    <xf numFmtId="0" fontId="15" fillId="0" borderId="230" xfId="0" applyFont="1" applyBorder="1" applyAlignment="1">
      <alignment vertical="center"/>
    </xf>
    <xf numFmtId="0" fontId="15" fillId="0" borderId="238" xfId="0" applyFont="1" applyBorder="1" applyAlignment="1">
      <alignment vertical="center"/>
    </xf>
    <xf numFmtId="0" fontId="15" fillId="0" borderId="239" xfId="0" applyFont="1" applyBorder="1" applyAlignment="1">
      <alignment horizontal="left" vertical="center" wrapText="1"/>
    </xf>
    <xf numFmtId="0" fontId="15" fillId="0" borderId="218" xfId="0" applyFont="1" applyBorder="1" applyAlignment="1">
      <alignment horizontal="left" vertical="center" wrapText="1"/>
    </xf>
    <xf numFmtId="0" fontId="15" fillId="0" borderId="219" xfId="0" applyFont="1" applyBorder="1" applyAlignment="1">
      <alignment horizontal="left" vertical="center" wrapText="1"/>
    </xf>
    <xf numFmtId="0" fontId="15" fillId="0" borderId="234" xfId="0" applyFont="1" applyBorder="1" applyAlignment="1">
      <alignment horizontal="left" vertical="center" wrapText="1"/>
    </xf>
    <xf numFmtId="0" fontId="15" fillId="0" borderId="235" xfId="0" applyFont="1" applyBorder="1" applyAlignment="1">
      <alignment horizontal="left" vertical="center" wrapText="1"/>
    </xf>
    <xf numFmtId="0" fontId="15" fillId="0" borderId="240" xfId="0" applyFont="1" applyBorder="1" applyAlignment="1">
      <alignment horizontal="left" vertical="center" wrapText="1"/>
    </xf>
    <xf numFmtId="0" fontId="15" fillId="0" borderId="229" xfId="0" applyFont="1" applyBorder="1" applyAlignment="1">
      <alignment horizontal="left" vertical="center"/>
    </xf>
    <xf numFmtId="0" fontId="15" fillId="0" borderId="230" xfId="0" applyFont="1" applyBorder="1" applyAlignment="1">
      <alignment horizontal="left" vertical="center"/>
    </xf>
    <xf numFmtId="0" fontId="15" fillId="0" borderId="238" xfId="0" applyFont="1" applyBorder="1" applyAlignment="1">
      <alignment horizontal="left" vertical="center"/>
    </xf>
    <xf numFmtId="0" fontId="16" fillId="0" borderId="226" xfId="0" applyFont="1" applyBorder="1" applyAlignment="1">
      <alignment horizontal="left" vertical="center" wrapText="1"/>
    </xf>
    <xf numFmtId="0" fontId="16" fillId="0" borderId="227" xfId="0" applyFont="1" applyBorder="1" applyAlignment="1">
      <alignment vertical="center"/>
    </xf>
    <xf numFmtId="0" fontId="16" fillId="0" borderId="228" xfId="0" applyFont="1" applyBorder="1" applyAlignment="1">
      <alignment vertical="center"/>
    </xf>
    <xf numFmtId="0" fontId="15" fillId="0" borderId="241" xfId="0" applyFont="1" applyBorder="1" applyAlignment="1">
      <alignment vertical="center"/>
    </xf>
    <xf numFmtId="0" fontId="15" fillId="0" borderId="238" xfId="0" applyFont="1" applyBorder="1" applyAlignment="1">
      <alignment horizontal="left" vertical="center" wrapText="1"/>
    </xf>
    <xf numFmtId="0" fontId="59" fillId="0" borderId="229" xfId="0" applyFont="1" applyBorder="1" applyAlignment="1">
      <alignment horizontal="left" vertical="center"/>
    </xf>
    <xf numFmtId="0" fontId="59" fillId="0" borderId="230" xfId="0" applyFont="1" applyBorder="1" applyAlignment="1">
      <alignment horizontal="left" vertical="center"/>
    </xf>
    <xf numFmtId="0" fontId="59" fillId="0" borderId="241" xfId="0" applyFont="1" applyBorder="1" applyAlignment="1">
      <alignment horizontal="left" vertical="center"/>
    </xf>
    <xf numFmtId="0" fontId="15" fillId="0" borderId="242" xfId="0" applyFont="1" applyBorder="1" applyAlignment="1">
      <alignment horizontal="left" vertical="center" wrapText="1"/>
    </xf>
    <xf numFmtId="0" fontId="15" fillId="0" borderId="129" xfId="0" applyFont="1" applyBorder="1" applyAlignment="1">
      <alignment horizontal="left" vertical="center" wrapText="1"/>
    </xf>
    <xf numFmtId="0" fontId="15" fillId="0" borderId="127" xfId="0" applyFont="1" applyBorder="1" applyAlignment="1">
      <alignment horizontal="left" vertical="center" wrapText="1"/>
    </xf>
    <xf numFmtId="0" fontId="15" fillId="0" borderId="125" xfId="0" applyFont="1" applyBorder="1" applyAlignment="1">
      <alignment horizontal="left" vertical="center" wrapText="1"/>
    </xf>
    <xf numFmtId="0" fontId="15" fillId="0" borderId="107" xfId="0" applyFont="1" applyBorder="1" applyAlignment="1">
      <alignment horizontal="left" vertical="center" wrapText="1"/>
    </xf>
    <xf numFmtId="0" fontId="17" fillId="0" borderId="144" xfId="0" applyFont="1" applyBorder="1" applyAlignment="1">
      <alignment horizontal="center" vertical="center" wrapText="1"/>
    </xf>
    <xf numFmtId="0" fontId="17" fillId="0" borderId="243" xfId="0" applyFont="1" applyBorder="1" applyAlignment="1">
      <alignment horizontal="center" vertical="center" wrapText="1"/>
    </xf>
    <xf numFmtId="0" fontId="61" fillId="0" borderId="244" xfId="0" applyFont="1" applyBorder="1" applyAlignment="1">
      <alignment horizontal="left" vertical="center" wrapText="1"/>
    </xf>
    <xf numFmtId="0" fontId="61" fillId="0" borderId="245" xfId="0" applyFont="1" applyBorder="1" applyAlignment="1">
      <alignment horizontal="left" vertical="center" wrapText="1"/>
    </xf>
    <xf numFmtId="0" fontId="61" fillId="0" borderId="246" xfId="0" applyFont="1" applyBorder="1" applyAlignment="1">
      <alignment horizontal="left" vertical="center" wrapText="1"/>
    </xf>
    <xf numFmtId="0" fontId="15" fillId="0" borderId="227" xfId="0" applyFont="1" applyBorder="1" applyAlignment="1">
      <alignment vertical="center"/>
    </xf>
    <xf numFmtId="0" fontId="15" fillId="0" borderId="228" xfId="0" applyFont="1" applyBorder="1" applyAlignment="1">
      <alignment vertical="center"/>
    </xf>
    <xf numFmtId="0" fontId="15" fillId="0" borderId="247" xfId="0" applyFont="1" applyBorder="1" applyAlignment="1">
      <alignment horizontal="left" vertical="center" wrapText="1"/>
    </xf>
    <xf numFmtId="0" fontId="15" fillId="0" borderId="248" xfId="0" applyFont="1" applyBorder="1" applyAlignment="1">
      <alignment horizontal="left" vertical="center" wrapText="1"/>
    </xf>
    <xf numFmtId="0" fontId="15" fillId="0" borderId="249" xfId="0" applyFont="1" applyBorder="1" applyAlignment="1">
      <alignment horizontal="left" vertical="center" wrapText="1"/>
    </xf>
    <xf numFmtId="0" fontId="15" fillId="0" borderId="227" xfId="0" applyFont="1" applyBorder="1" applyAlignment="1">
      <alignment vertical="center" wrapText="1"/>
    </xf>
    <xf numFmtId="0" fontId="15" fillId="0" borderId="242" xfId="0" applyFont="1" applyBorder="1" applyAlignment="1">
      <alignment vertical="center" wrapText="1"/>
    </xf>
    <xf numFmtId="0" fontId="15" fillId="0" borderId="230" xfId="0" applyFont="1" applyBorder="1" applyAlignment="1">
      <alignment vertical="center" wrapText="1"/>
    </xf>
    <xf numFmtId="0" fontId="15" fillId="0" borderId="238" xfId="0" applyFont="1" applyBorder="1" applyAlignment="1">
      <alignment vertical="center" wrapText="1"/>
    </xf>
    <xf numFmtId="0" fontId="17" fillId="0" borderId="138" xfId="0" applyFont="1" applyBorder="1" applyAlignment="1">
      <alignment horizontal="center" vertical="center" wrapText="1"/>
    </xf>
    <xf numFmtId="0" fontId="17" fillId="0" borderId="119" xfId="0" applyFont="1" applyBorder="1" applyAlignment="1">
      <alignment horizontal="center" vertical="center" wrapText="1"/>
    </xf>
    <xf numFmtId="4" fontId="15" fillId="0" borderId="226" xfId="0" applyNumberFormat="1" applyFont="1" applyBorder="1" applyAlignment="1">
      <alignment horizontal="left" vertical="center"/>
    </xf>
    <xf numFmtId="0" fontId="15" fillId="0" borderId="227" xfId="0" applyFont="1" applyBorder="1" applyAlignment="1">
      <alignment horizontal="left" vertical="center"/>
    </xf>
    <xf numFmtId="0" fontId="15" fillId="0" borderId="228" xfId="0" applyFont="1" applyBorder="1" applyAlignment="1">
      <alignment horizontal="left" vertical="center"/>
    </xf>
    <xf numFmtId="0" fontId="15" fillId="0" borderId="240" xfId="0" applyFont="1" applyBorder="1" applyAlignment="1">
      <alignment horizontal="left" vertical="center"/>
    </xf>
    <xf numFmtId="0" fontId="15" fillId="0" borderId="241" xfId="0" applyFont="1" applyBorder="1" applyAlignment="1">
      <alignment horizontal="left" vertical="center" wrapText="1"/>
    </xf>
    <xf numFmtId="0" fontId="61" fillId="0" borderId="229" xfId="0" applyFont="1" applyBorder="1" applyAlignment="1">
      <alignment horizontal="left" vertical="center" wrapText="1"/>
    </xf>
    <xf numFmtId="0" fontId="61" fillId="0" borderId="230" xfId="0" applyFont="1" applyBorder="1" applyAlignment="1">
      <alignment horizontal="left" vertical="center" wrapText="1"/>
    </xf>
    <xf numFmtId="0" fontId="61" fillId="0" borderId="229" xfId="0" applyFont="1" applyBorder="1" applyAlignment="1">
      <alignment horizontal="left" vertical="center"/>
    </xf>
    <xf numFmtId="0" fontId="61" fillId="0" borderId="230" xfId="0" applyFont="1" applyBorder="1" applyAlignment="1">
      <alignment horizontal="left" vertical="center"/>
    </xf>
    <xf numFmtId="0" fontId="61" fillId="0" borderId="238" xfId="0" applyFont="1" applyBorder="1" applyAlignment="1">
      <alignment horizontal="left" vertical="center"/>
    </xf>
    <xf numFmtId="0" fontId="15" fillId="0" borderId="247" xfId="0" applyFont="1" applyBorder="1" applyAlignment="1">
      <alignment horizontal="left" vertical="center" wrapText="1"/>
    </xf>
    <xf numFmtId="0" fontId="15" fillId="0" borderId="164" xfId="0" applyFont="1" applyBorder="1" applyAlignment="1" applyProtection="1">
      <alignment horizontal="center" vertical="center" wrapText="1"/>
      <protection/>
    </xf>
    <xf numFmtId="0" fontId="15" fillId="0" borderId="103" xfId="0" applyFont="1" applyBorder="1" applyAlignment="1" applyProtection="1">
      <alignment horizontal="center" vertical="center" wrapText="1"/>
      <protection/>
    </xf>
    <xf numFmtId="0" fontId="15" fillId="0" borderId="108" xfId="0" applyFont="1" applyBorder="1" applyAlignment="1" applyProtection="1">
      <alignment horizontal="center" vertical="center" wrapText="1"/>
      <protection/>
    </xf>
    <xf numFmtId="4" fontId="15" fillId="0" borderId="164" xfId="0" applyNumberFormat="1" applyFont="1" applyBorder="1" applyAlignment="1" applyProtection="1">
      <alignment horizontal="center" vertical="center" wrapText="1"/>
      <protection/>
    </xf>
    <xf numFmtId="4" fontId="15" fillId="0" borderId="108" xfId="0" applyNumberFormat="1" applyFont="1" applyBorder="1" applyAlignment="1" applyProtection="1">
      <alignment horizontal="center" vertical="center" wrapText="1"/>
      <protection/>
    </xf>
    <xf numFmtId="0" fontId="15" fillId="0" borderId="99" xfId="0" applyFont="1" applyBorder="1" applyAlignment="1" applyProtection="1">
      <alignment horizontal="center" wrapText="1"/>
      <protection/>
    </xf>
    <xf numFmtId="0" fontId="16" fillId="0" borderId="164" xfId="0" applyFont="1" applyBorder="1" applyAlignment="1" applyProtection="1">
      <alignment horizontal="center" vertical="center" wrapText="1"/>
      <protection/>
    </xf>
    <xf numFmtId="0" fontId="16" fillId="0" borderId="108" xfId="0" applyFont="1" applyBorder="1" applyAlignment="1" applyProtection="1">
      <alignment horizontal="center" vertical="center" wrapText="1"/>
      <protection/>
    </xf>
    <xf numFmtId="0" fontId="15" fillId="0" borderId="164" xfId="0" applyFont="1" applyBorder="1" applyAlignment="1" applyProtection="1">
      <alignment horizontal="center" wrapText="1"/>
      <protection/>
    </xf>
    <xf numFmtId="0" fontId="15" fillId="0" borderId="108" xfId="0" applyFont="1" applyBorder="1" applyAlignment="1" applyProtection="1">
      <alignment horizontal="center" wrapText="1"/>
      <protection/>
    </xf>
    <xf numFmtId="0" fontId="15" fillId="36" borderId="0" xfId="0" applyFont="1" applyFill="1" applyAlignment="1" applyProtection="1">
      <alignment/>
      <protection locked="0"/>
    </xf>
    <xf numFmtId="0" fontId="15" fillId="0" borderId="0" xfId="0" applyFont="1" applyAlignment="1" applyProtection="1">
      <alignment/>
      <protection locked="0"/>
    </xf>
  </cellXfs>
  <cellStyles count="5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Hypertextový odkaz 2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 2" xfId="48"/>
    <cellStyle name="Normální 2 2" xfId="49"/>
    <cellStyle name="normální 2 3" xfId="50"/>
    <cellStyle name="normální 3" xfId="51"/>
    <cellStyle name="Normální 3 2" xfId="52"/>
    <cellStyle name="normální_čerpání fondů" xfId="53"/>
    <cellStyle name="normální_List1" xfId="54"/>
    <cellStyle name="Poznámka" xfId="55"/>
    <cellStyle name="Percent" xfId="56"/>
    <cellStyle name="Propojená buňka" xfId="57"/>
    <cellStyle name="Followed Hyperlink" xfId="58"/>
    <cellStyle name="Správně" xfId="59"/>
    <cellStyle name="Text upozornění" xfId="60"/>
    <cellStyle name="Vstup" xfId="61"/>
    <cellStyle name="Výpočet" xfId="62"/>
    <cellStyle name="Výstup" xfId="63"/>
    <cellStyle name="Vysvětlující text" xfId="64"/>
    <cellStyle name="Zvýraznění 1" xfId="65"/>
    <cellStyle name="Zvýraznění 2" xfId="66"/>
    <cellStyle name="Zvýraznění 3" xfId="67"/>
    <cellStyle name="Zvýraznění 4" xfId="68"/>
    <cellStyle name="Zvýraznění 5" xfId="69"/>
    <cellStyle name="Zvýraznění 6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jana.majerovova@roznovskastredni.cz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zoomScalePageLayoutView="0" workbookViewId="0" topLeftCell="A1">
      <selection activeCell="A23" sqref="A23:F23"/>
    </sheetView>
  </sheetViews>
  <sheetFormatPr defaultColWidth="9.140625" defaultRowHeight="12.75"/>
  <cols>
    <col min="1" max="1" width="35.7109375" style="3" customWidth="1"/>
    <col min="2" max="5" width="13.7109375" style="3" customWidth="1"/>
    <col min="6" max="6" width="13.7109375" style="6" customWidth="1"/>
    <col min="7" max="16384" width="9.140625" style="3" customWidth="1"/>
  </cols>
  <sheetData>
    <row r="1" spans="1:6" ht="12">
      <c r="A1" s="1" t="s">
        <v>46</v>
      </c>
      <c r="B1" s="2"/>
      <c r="C1" s="2"/>
      <c r="D1" s="2"/>
      <c r="F1" s="4" t="s">
        <v>45</v>
      </c>
    </row>
    <row r="2" spans="1:6" ht="12.75">
      <c r="A2" s="1" t="s">
        <v>40</v>
      </c>
      <c r="B2" s="5"/>
      <c r="C2" s="5"/>
      <c r="D2" s="5"/>
      <c r="F2" s="78" t="s">
        <v>182</v>
      </c>
    </row>
    <row r="3" spans="1:6" ht="12.75">
      <c r="A3" s="1"/>
      <c r="B3" s="5"/>
      <c r="C3" s="5"/>
      <c r="D3" s="5"/>
      <c r="F3" s="1"/>
    </row>
    <row r="4" spans="1:6" ht="12.75">
      <c r="A4" s="1"/>
      <c r="B4" s="5"/>
      <c r="C4" s="5"/>
      <c r="D4" s="5"/>
      <c r="F4" s="1"/>
    </row>
    <row r="6" ht="18">
      <c r="A6" s="7" t="s">
        <v>150</v>
      </c>
    </row>
    <row r="7" spans="5:6" ht="12.75" thickBot="1">
      <c r="E7" s="1250" t="s">
        <v>20</v>
      </c>
      <c r="F7" s="1250"/>
    </row>
    <row r="8" spans="1:6" ht="37.5" customHeight="1" thickBot="1" thickTop="1">
      <c r="A8" s="8"/>
      <c r="B8" s="9" t="s">
        <v>151</v>
      </c>
      <c r="C8" s="10" t="s">
        <v>177</v>
      </c>
      <c r="D8" s="10" t="s">
        <v>152</v>
      </c>
      <c r="E8" s="10" t="s">
        <v>178</v>
      </c>
      <c r="F8" s="11" t="s">
        <v>153</v>
      </c>
    </row>
    <row r="9" spans="1:6" s="15" customFormat="1" ht="30" customHeight="1" thickBot="1">
      <c r="A9" s="12" t="s">
        <v>154</v>
      </c>
      <c r="B9" s="13">
        <f>B10+B14</f>
        <v>0</v>
      </c>
      <c r="C9" s="13">
        <f>C10+C14</f>
        <v>0</v>
      </c>
      <c r="D9" s="14">
        <f>D10+D14</f>
        <v>0</v>
      </c>
      <c r="E9" s="14">
        <f>E10+E14</f>
        <v>0</v>
      </c>
      <c r="F9" s="92">
        <f>F10+F14</f>
        <v>0</v>
      </c>
    </row>
    <row r="10" spans="1:6" s="15" customFormat="1" ht="27.75" customHeight="1" thickTop="1">
      <c r="A10" s="16" t="s">
        <v>155</v>
      </c>
      <c r="B10" s="17">
        <f>B12+B13</f>
        <v>0</v>
      </c>
      <c r="C10" s="17">
        <f>C12+C13</f>
        <v>0</v>
      </c>
      <c r="D10" s="17">
        <f>D12+D13</f>
        <v>0</v>
      </c>
      <c r="E10" s="81">
        <f>E12+E13</f>
        <v>0</v>
      </c>
      <c r="F10" s="91">
        <f>F12+F13</f>
        <v>0</v>
      </c>
    </row>
    <row r="11" spans="1:6" ht="12" customHeight="1">
      <c r="A11" s="18" t="s">
        <v>156</v>
      </c>
      <c r="B11" s="19"/>
      <c r="C11" s="19"/>
      <c r="D11" s="20"/>
      <c r="E11" s="82"/>
      <c r="F11" s="83"/>
    </row>
    <row r="12" spans="1:6" ht="15.75" customHeight="1">
      <c r="A12" s="21" t="s">
        <v>157</v>
      </c>
      <c r="B12" s="22">
        <v>0</v>
      </c>
      <c r="C12" s="22">
        <v>0</v>
      </c>
      <c r="D12" s="23">
        <v>0</v>
      </c>
      <c r="E12" s="84">
        <v>0</v>
      </c>
      <c r="F12" s="85">
        <f>E12-D12</f>
        <v>0</v>
      </c>
    </row>
    <row r="13" spans="1:6" ht="15.75" customHeight="1" thickBot="1">
      <c r="A13" s="24" t="s">
        <v>180</v>
      </c>
      <c r="B13" s="25">
        <v>0</v>
      </c>
      <c r="C13" s="25">
        <v>0</v>
      </c>
      <c r="D13" s="26">
        <v>0</v>
      </c>
      <c r="E13" s="86">
        <v>0</v>
      </c>
      <c r="F13" s="87">
        <f>E13-D13</f>
        <v>0</v>
      </c>
    </row>
    <row r="14" spans="1:6" s="15" customFormat="1" ht="27.75" customHeight="1">
      <c r="A14" s="27" t="s">
        <v>158</v>
      </c>
      <c r="B14" s="28">
        <f>B16+B17</f>
        <v>0</v>
      </c>
      <c r="C14" s="28">
        <f>C16+C17</f>
        <v>0</v>
      </c>
      <c r="D14" s="29">
        <v>0</v>
      </c>
      <c r="E14" s="29">
        <f>E16+E17</f>
        <v>0</v>
      </c>
      <c r="F14" s="90">
        <f>E14-D14</f>
        <v>0</v>
      </c>
    </row>
    <row r="15" spans="1:6" ht="12" customHeight="1">
      <c r="A15" s="30" t="s">
        <v>159</v>
      </c>
      <c r="B15" s="31"/>
      <c r="C15" s="31"/>
      <c r="D15" s="32"/>
      <c r="E15" s="31"/>
      <c r="F15" s="33"/>
    </row>
    <row r="16" spans="1:6" ht="15.75" customHeight="1">
      <c r="A16" s="34" t="s">
        <v>160</v>
      </c>
      <c r="B16" s="35">
        <v>0</v>
      </c>
      <c r="C16" s="35">
        <v>0</v>
      </c>
      <c r="D16" s="36">
        <v>0</v>
      </c>
      <c r="E16" s="37">
        <v>0</v>
      </c>
      <c r="F16" s="88">
        <f aca="true" t="shared" si="0" ref="F16:F21">E16-D16</f>
        <v>0</v>
      </c>
    </row>
    <row r="17" spans="1:6" ht="15.75" customHeight="1" thickBot="1">
      <c r="A17" s="38" t="s">
        <v>179</v>
      </c>
      <c r="B17" s="39">
        <v>0</v>
      </c>
      <c r="C17" s="39">
        <v>0</v>
      </c>
      <c r="D17" s="79">
        <v>0</v>
      </c>
      <c r="E17" s="80">
        <v>0</v>
      </c>
      <c r="F17" s="89">
        <f t="shared" si="0"/>
        <v>0</v>
      </c>
    </row>
    <row r="18" spans="1:6" ht="27.75" customHeight="1" thickBot="1">
      <c r="A18" s="40" t="s">
        <v>161</v>
      </c>
      <c r="B18" s="41">
        <v>0</v>
      </c>
      <c r="C18" s="41">
        <v>0</v>
      </c>
      <c r="D18" s="42">
        <v>0</v>
      </c>
      <c r="E18" s="41">
        <v>0</v>
      </c>
      <c r="F18" s="43">
        <f t="shared" si="0"/>
        <v>0</v>
      </c>
    </row>
    <row r="19" spans="1:6" s="15" customFormat="1" ht="27.75" customHeight="1" thickBot="1">
      <c r="A19" s="40" t="s">
        <v>162</v>
      </c>
      <c r="B19" s="41">
        <v>0</v>
      </c>
      <c r="C19" s="41">
        <v>0</v>
      </c>
      <c r="D19" s="44" t="s">
        <v>78</v>
      </c>
      <c r="E19" s="41">
        <v>0</v>
      </c>
      <c r="F19" s="45">
        <f>E19-C19</f>
        <v>0</v>
      </c>
    </row>
    <row r="20" spans="1:6" s="15" customFormat="1" ht="27.75" customHeight="1" thickBot="1">
      <c r="A20" s="40" t="s">
        <v>163</v>
      </c>
      <c r="B20" s="41">
        <v>0</v>
      </c>
      <c r="C20" s="41">
        <v>0</v>
      </c>
      <c r="D20" s="46">
        <v>0</v>
      </c>
      <c r="E20" s="47">
        <v>0</v>
      </c>
      <c r="F20" s="48">
        <f t="shared" si="0"/>
        <v>0</v>
      </c>
    </row>
    <row r="21" spans="1:6" s="15" customFormat="1" ht="27.75" customHeight="1" thickBot="1">
      <c r="A21" s="40" t="s">
        <v>164</v>
      </c>
      <c r="B21" s="42">
        <v>0</v>
      </c>
      <c r="C21" s="41">
        <v>0</v>
      </c>
      <c r="D21" s="46">
        <v>0</v>
      </c>
      <c r="E21" s="47">
        <v>0</v>
      </c>
      <c r="F21" s="48">
        <f t="shared" si="0"/>
        <v>0</v>
      </c>
    </row>
    <row r="22" spans="1:6" s="15" customFormat="1" ht="27.75" customHeight="1" thickBot="1">
      <c r="A22" s="40" t="s">
        <v>181</v>
      </c>
      <c r="B22" s="41">
        <v>0</v>
      </c>
      <c r="C22" s="41">
        <v>0</v>
      </c>
      <c r="D22" s="46">
        <v>0</v>
      </c>
      <c r="E22" s="47">
        <v>0</v>
      </c>
      <c r="F22" s="48">
        <f>E22-D22</f>
        <v>0</v>
      </c>
    </row>
    <row r="23" spans="1:6" s="15" customFormat="1" ht="27" customHeight="1" thickBot="1">
      <c r="A23" s="1251" t="s">
        <v>165</v>
      </c>
      <c r="B23" s="1252"/>
      <c r="C23" s="1252"/>
      <c r="D23" s="1252"/>
      <c r="E23" s="1252"/>
      <c r="F23" s="1253"/>
    </row>
    <row r="24" spans="1:6" ht="27.75" customHeight="1">
      <c r="A24" s="49" t="s">
        <v>166</v>
      </c>
      <c r="B24" s="50">
        <v>0</v>
      </c>
      <c r="C24" s="50">
        <v>0</v>
      </c>
      <c r="D24" s="51" t="s">
        <v>78</v>
      </c>
      <c r="E24" s="50">
        <v>0</v>
      </c>
      <c r="F24" s="52">
        <f>E24-C24</f>
        <v>0</v>
      </c>
    </row>
    <row r="25" spans="1:6" ht="12" customHeight="1">
      <c r="A25" s="53" t="s">
        <v>167</v>
      </c>
      <c r="B25" s="54"/>
      <c r="C25" s="54"/>
      <c r="D25" s="55"/>
      <c r="E25" s="54"/>
      <c r="F25" s="56"/>
    </row>
    <row r="26" spans="1:6" ht="14.25" customHeight="1" thickBot="1">
      <c r="A26" s="57" t="s">
        <v>168</v>
      </c>
      <c r="B26" s="54">
        <v>0</v>
      </c>
      <c r="C26" s="54">
        <v>0</v>
      </c>
      <c r="D26" s="55" t="s">
        <v>78</v>
      </c>
      <c r="E26" s="54">
        <v>0</v>
      </c>
      <c r="F26" s="56">
        <f>E26-C26</f>
        <v>0</v>
      </c>
    </row>
    <row r="27" spans="1:6" ht="27.75" customHeight="1">
      <c r="A27" s="27" t="s">
        <v>169</v>
      </c>
      <c r="B27" s="28">
        <v>0</v>
      </c>
      <c r="C27" s="28">
        <v>0</v>
      </c>
      <c r="D27" s="51" t="s">
        <v>78</v>
      </c>
      <c r="E27" s="28">
        <v>0</v>
      </c>
      <c r="F27" s="58">
        <f>E27-C27</f>
        <v>0</v>
      </c>
    </row>
    <row r="28" spans="1:6" ht="12" customHeight="1">
      <c r="A28" s="53" t="s">
        <v>167</v>
      </c>
      <c r="B28" s="54"/>
      <c r="C28" s="54"/>
      <c r="D28" s="55"/>
      <c r="E28" s="54"/>
      <c r="F28" s="56"/>
    </row>
    <row r="29" spans="1:6" ht="15.75" customHeight="1" thickBot="1">
      <c r="A29" s="59" t="s">
        <v>170</v>
      </c>
      <c r="B29" s="60">
        <v>0</v>
      </c>
      <c r="C29" s="60">
        <v>0</v>
      </c>
      <c r="D29" s="61" t="s">
        <v>78</v>
      </c>
      <c r="E29" s="60">
        <v>0</v>
      </c>
      <c r="F29" s="62">
        <f>E29-C29</f>
        <v>0</v>
      </c>
    </row>
    <row r="30" spans="1:10" ht="14.25" customHeight="1" hidden="1">
      <c r="A30" s="63" t="s">
        <v>171</v>
      </c>
      <c r="B30" s="64">
        <v>1</v>
      </c>
      <c r="C30" s="64">
        <v>1</v>
      </c>
      <c r="D30" s="65" t="s">
        <v>78</v>
      </c>
      <c r="E30" s="64">
        <v>1</v>
      </c>
      <c r="F30" s="66"/>
      <c r="J30" s="6"/>
    </row>
    <row r="31" spans="1:6" ht="27.75" customHeight="1" thickBot="1">
      <c r="A31" s="1254" t="s">
        <v>172</v>
      </c>
      <c r="B31" s="1255"/>
      <c r="C31" s="1255"/>
      <c r="D31" s="1255"/>
      <c r="E31" s="1255"/>
      <c r="F31" s="1256"/>
    </row>
    <row r="32" spans="1:6" s="15" customFormat="1" ht="27.75" customHeight="1" thickBot="1">
      <c r="A32" s="27" t="s">
        <v>173</v>
      </c>
      <c r="B32" s="28">
        <f>B33+B34</f>
        <v>0</v>
      </c>
      <c r="C32" s="28">
        <f>C33+C34</f>
        <v>0</v>
      </c>
      <c r="D32" s="28">
        <f>D33+D34</f>
        <v>0</v>
      </c>
      <c r="E32" s="29">
        <f>E33+E34</f>
        <v>0</v>
      </c>
      <c r="F32" s="67">
        <f>F33+F34</f>
        <v>0</v>
      </c>
    </row>
    <row r="33" spans="1:6" s="15" customFormat="1" ht="27.75" customHeight="1">
      <c r="A33" s="68" t="s">
        <v>174</v>
      </c>
      <c r="B33" s="69">
        <v>0</v>
      </c>
      <c r="C33" s="69">
        <v>0</v>
      </c>
      <c r="D33" s="69">
        <v>0</v>
      </c>
      <c r="E33" s="70">
        <v>0</v>
      </c>
      <c r="F33" s="71">
        <f>E33-D33</f>
        <v>0</v>
      </c>
    </row>
    <row r="34" spans="1:6" s="15" customFormat="1" ht="27.75" customHeight="1" thickBot="1">
      <c r="A34" s="72" t="s">
        <v>175</v>
      </c>
      <c r="B34" s="73">
        <v>0</v>
      </c>
      <c r="C34" s="73">
        <v>0</v>
      </c>
      <c r="D34" s="73">
        <v>0</v>
      </c>
      <c r="E34" s="74">
        <v>0</v>
      </c>
      <c r="F34" s="75">
        <f>E34-D34</f>
        <v>0</v>
      </c>
    </row>
    <row r="35" ht="12.75" thickTop="1">
      <c r="A35" s="3" t="s">
        <v>176</v>
      </c>
    </row>
    <row r="40" spans="1:4" ht="12.75">
      <c r="A40" s="76" t="s">
        <v>21</v>
      </c>
      <c r="B40" s="77"/>
      <c r="C40" s="77"/>
      <c r="D40" s="76" t="s">
        <v>22</v>
      </c>
    </row>
    <row r="41" spans="1:4" ht="12.75">
      <c r="A41" s="76" t="s">
        <v>23</v>
      </c>
      <c r="B41" s="77"/>
      <c r="C41" s="77"/>
      <c r="D41" s="76" t="s">
        <v>24</v>
      </c>
    </row>
    <row r="42" spans="1:4" ht="12.75">
      <c r="A42" s="76" t="s">
        <v>25</v>
      </c>
      <c r="B42" s="77"/>
      <c r="C42" s="77"/>
      <c r="D42" s="77"/>
    </row>
  </sheetData>
  <sheetProtection/>
  <mergeCells count="3">
    <mergeCell ref="E7:F7"/>
    <mergeCell ref="A23:F23"/>
    <mergeCell ref="A31:F31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scale="8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0"/>
  <sheetViews>
    <sheetView zoomScalePageLayoutView="0" workbookViewId="0" topLeftCell="A34">
      <selection activeCell="A71" sqref="A71"/>
    </sheetView>
  </sheetViews>
  <sheetFormatPr defaultColWidth="9.140625" defaultRowHeight="12.75"/>
  <cols>
    <col min="1" max="1" width="7.7109375" style="459" customWidth="1"/>
    <col min="2" max="2" width="62.7109375" style="459" customWidth="1"/>
    <col min="3" max="5" width="16.7109375" style="459" customWidth="1"/>
    <col min="6" max="16384" width="9.140625" style="459" customWidth="1"/>
  </cols>
  <sheetData>
    <row r="1" ht="12.75">
      <c r="A1" s="458" t="s">
        <v>186</v>
      </c>
    </row>
    <row r="2" spans="1:5" ht="15.75">
      <c r="A2" s="1284" t="s">
        <v>369</v>
      </c>
      <c r="B2" s="1284"/>
      <c r="C2" s="1284"/>
      <c r="D2" s="1284"/>
      <c r="E2" s="1284"/>
    </row>
    <row r="4" spans="1:5" ht="18">
      <c r="A4" s="1285" t="s">
        <v>370</v>
      </c>
      <c r="B4" s="1285"/>
      <c r="C4" s="1285"/>
      <c r="D4" s="1285"/>
      <c r="E4" s="1285"/>
    </row>
    <row r="7" spans="3:5" ht="13.5" thickBot="1">
      <c r="C7" s="460" t="s">
        <v>98</v>
      </c>
      <c r="E7" s="460" t="s">
        <v>20</v>
      </c>
    </row>
    <row r="8" spans="3:5" ht="13.5" thickBot="1">
      <c r="C8" s="461" t="s">
        <v>371</v>
      </c>
      <c r="D8" s="461" t="s">
        <v>372</v>
      </c>
      <c r="E8" s="462" t="s">
        <v>373</v>
      </c>
    </row>
    <row r="9" spans="1:5" ht="12.75">
      <c r="A9" s="463"/>
      <c r="B9" s="463"/>
      <c r="C9" s="464"/>
      <c r="D9" s="464"/>
      <c r="E9" s="465"/>
    </row>
    <row r="10" spans="1:5" ht="15">
      <c r="A10" s="466" t="s">
        <v>96</v>
      </c>
      <c r="B10" s="467" t="s">
        <v>374</v>
      </c>
      <c r="C10" s="468">
        <v>178</v>
      </c>
      <c r="D10" s="468">
        <v>178</v>
      </c>
      <c r="E10" s="469">
        <v>177590.1499999985</v>
      </c>
    </row>
    <row r="11" spans="1:5" ht="13.5" thickBot="1">
      <c r="A11" s="470"/>
      <c r="B11" s="470"/>
      <c r="C11" s="471"/>
      <c r="D11" s="471"/>
      <c r="E11" s="472"/>
    </row>
    <row r="12" spans="1:5" ht="12.75">
      <c r="A12" s="473"/>
      <c r="B12" s="473"/>
      <c r="C12" s="474"/>
      <c r="D12" s="474"/>
      <c r="E12" s="475"/>
    </row>
    <row r="13" spans="1:5" ht="14.25">
      <c r="A13" s="476" t="s">
        <v>359</v>
      </c>
      <c r="B13" s="477" t="s">
        <v>375</v>
      </c>
      <c r="C13" s="478">
        <f>SUM(C17:C26)</f>
        <v>21288</v>
      </c>
      <c r="D13" s="478">
        <f>SUM(D17:D26)</f>
        <v>22197</v>
      </c>
      <c r="E13" s="479">
        <f>SUM(E17:E26)</f>
        <v>21741048.2</v>
      </c>
    </row>
    <row r="14" spans="1:5" ht="12.75">
      <c r="A14" s="473"/>
      <c r="B14" s="473"/>
      <c r="C14" s="474"/>
      <c r="D14" s="474"/>
      <c r="E14" s="475"/>
    </row>
    <row r="15" spans="1:5" ht="12.75">
      <c r="A15" s="480"/>
      <c r="B15" s="480" t="s">
        <v>376</v>
      </c>
      <c r="C15" s="481"/>
      <c r="D15" s="481"/>
      <c r="E15" s="482"/>
    </row>
    <row r="16" spans="1:5" ht="12.75">
      <c r="A16" s="480"/>
      <c r="B16" s="480"/>
      <c r="C16" s="481"/>
      <c r="D16" s="481"/>
      <c r="E16" s="482"/>
    </row>
    <row r="17" spans="1:5" ht="12.75">
      <c r="A17" s="480"/>
      <c r="B17" s="480" t="s">
        <v>377</v>
      </c>
      <c r="C17" s="481">
        <v>2421</v>
      </c>
      <c r="D17" s="481">
        <v>2421</v>
      </c>
      <c r="E17" s="482">
        <v>2417747.5</v>
      </c>
    </row>
    <row r="18" spans="1:5" ht="12.75">
      <c r="A18" s="480"/>
      <c r="B18" s="480" t="s">
        <v>378</v>
      </c>
      <c r="C18" s="481">
        <v>0</v>
      </c>
      <c r="D18" s="481">
        <v>2</v>
      </c>
      <c r="E18" s="482">
        <v>0</v>
      </c>
    </row>
    <row r="19" spans="1:5" ht="12.75">
      <c r="A19" s="480"/>
      <c r="B19" s="480" t="s">
        <v>379</v>
      </c>
      <c r="C19" s="481">
        <v>0</v>
      </c>
      <c r="D19" s="481">
        <v>0</v>
      </c>
      <c r="E19" s="482">
        <v>0</v>
      </c>
    </row>
    <row r="20" spans="1:5" ht="12.75">
      <c r="A20" s="480"/>
      <c r="B20" s="480" t="s">
        <v>380</v>
      </c>
      <c r="C20" s="481">
        <v>0</v>
      </c>
      <c r="D20" s="481">
        <v>150</v>
      </c>
      <c r="E20" s="482">
        <v>150000</v>
      </c>
    </row>
    <row r="21" spans="1:5" ht="12.75">
      <c r="A21" s="480"/>
      <c r="B21" s="480" t="s">
        <v>381</v>
      </c>
      <c r="C21" s="481">
        <v>0</v>
      </c>
      <c r="D21" s="481">
        <v>0</v>
      </c>
      <c r="E21" s="482">
        <v>0</v>
      </c>
    </row>
    <row r="22" spans="1:5" ht="12.75">
      <c r="A22" s="480"/>
      <c r="B22" s="480" t="s">
        <v>382</v>
      </c>
      <c r="C22" s="481">
        <v>0</v>
      </c>
      <c r="D22" s="481">
        <v>0</v>
      </c>
      <c r="E22" s="482">
        <v>0</v>
      </c>
    </row>
    <row r="23" spans="1:5" ht="12.75">
      <c r="A23" s="480"/>
      <c r="B23" s="483" t="s">
        <v>383</v>
      </c>
      <c r="C23" s="481">
        <v>18867</v>
      </c>
      <c r="D23" s="481">
        <v>19079</v>
      </c>
      <c r="E23" s="482">
        <v>19079246.7</v>
      </c>
    </row>
    <row r="24" spans="1:5" ht="12.75">
      <c r="A24" s="480"/>
      <c r="B24" s="480" t="s">
        <v>384</v>
      </c>
      <c r="C24" s="481">
        <v>0</v>
      </c>
      <c r="D24" s="481">
        <v>0</v>
      </c>
      <c r="E24" s="482">
        <v>0</v>
      </c>
    </row>
    <row r="25" spans="1:5" ht="12.75">
      <c r="A25" s="480"/>
      <c r="B25" s="480" t="s">
        <v>385</v>
      </c>
      <c r="C25" s="481">
        <v>0</v>
      </c>
      <c r="D25" s="481">
        <v>545</v>
      </c>
      <c r="E25" s="482">
        <v>0</v>
      </c>
    </row>
    <row r="26" spans="1:5" ht="12.75">
      <c r="A26" s="480"/>
      <c r="B26" s="480" t="s">
        <v>386</v>
      </c>
      <c r="C26" s="481">
        <v>0</v>
      </c>
      <c r="D26" s="481">
        <v>0</v>
      </c>
      <c r="E26" s="482">
        <v>94054</v>
      </c>
    </row>
    <row r="27" spans="1:5" ht="12.75">
      <c r="A27" s="480"/>
      <c r="B27" s="480"/>
      <c r="C27" s="481"/>
      <c r="D27" s="481"/>
      <c r="E27" s="482"/>
    </row>
    <row r="28" spans="1:5" ht="12.75">
      <c r="A28" s="480"/>
      <c r="B28" s="480"/>
      <c r="C28" s="481"/>
      <c r="D28" s="481"/>
      <c r="E28" s="482"/>
    </row>
    <row r="29" spans="1:5" ht="12.75">
      <c r="A29" s="484"/>
      <c r="B29" s="484"/>
      <c r="C29" s="485"/>
      <c r="D29" s="485"/>
      <c r="E29" s="486"/>
    </row>
    <row r="30" spans="1:5" ht="12.75">
      <c r="A30" s="473"/>
      <c r="B30" s="473"/>
      <c r="C30" s="474"/>
      <c r="D30" s="474"/>
      <c r="E30" s="475"/>
    </row>
    <row r="31" spans="1:5" ht="14.25">
      <c r="A31" s="476" t="s">
        <v>360</v>
      </c>
      <c r="B31" s="477" t="s">
        <v>387</v>
      </c>
      <c r="C31" s="478">
        <f>C34+C37+C40+C41+C46+C47+C48+C49+C50+C51</f>
        <v>21112</v>
      </c>
      <c r="D31" s="478">
        <f>D34+D37+D40+D41+D46+D47+D48+D49+D50+D51</f>
        <v>22359</v>
      </c>
      <c r="E31" s="479">
        <f>E34+E37+E40+E41+E46+E47+E48+E49+E50+E51</f>
        <v>21458740.7</v>
      </c>
    </row>
    <row r="32" spans="1:5" ht="12.75">
      <c r="A32" s="473"/>
      <c r="B32" s="473"/>
      <c r="C32" s="474"/>
      <c r="D32" s="474"/>
      <c r="E32" s="475"/>
    </row>
    <row r="33" spans="1:5" ht="12.75">
      <c r="A33" s="480"/>
      <c r="B33" s="480" t="s">
        <v>388</v>
      </c>
      <c r="C33" s="481"/>
      <c r="D33" s="481"/>
      <c r="E33" s="482"/>
    </row>
    <row r="34" spans="1:6" ht="12.75">
      <c r="A34" s="480"/>
      <c r="B34" s="487" t="s">
        <v>389</v>
      </c>
      <c r="C34" s="488">
        <f>SUM(C35:C36)</f>
        <v>18867</v>
      </c>
      <c r="D34" s="488">
        <f>SUM(D35:D36)</f>
        <v>19569</v>
      </c>
      <c r="E34" s="489">
        <f>SUM(E35:E36)</f>
        <v>19119686.7</v>
      </c>
      <c r="F34" s="458"/>
    </row>
    <row r="35" spans="1:5" ht="12.75">
      <c r="A35" s="480"/>
      <c r="B35" s="490" t="s">
        <v>390</v>
      </c>
      <c r="C35" s="481">
        <v>0</v>
      </c>
      <c r="D35" s="481">
        <v>490</v>
      </c>
      <c r="E35" s="482">
        <v>40440</v>
      </c>
    </row>
    <row r="36" spans="1:5" ht="12.75">
      <c r="A36" s="480"/>
      <c r="B36" s="490" t="s">
        <v>391</v>
      </c>
      <c r="C36" s="481">
        <v>18867</v>
      </c>
      <c r="D36" s="481">
        <v>19079</v>
      </c>
      <c r="E36" s="482">
        <v>19079246.7</v>
      </c>
    </row>
    <row r="37" spans="1:6" ht="12.75">
      <c r="A37" s="480"/>
      <c r="B37" s="487" t="s">
        <v>392</v>
      </c>
      <c r="C37" s="488">
        <f>SUM(C38:C39)</f>
        <v>0</v>
      </c>
      <c r="D37" s="488">
        <f>SUM(D38:D39)</f>
        <v>0</v>
      </c>
      <c r="E37" s="489">
        <f>SUM(E38:E39)</f>
        <v>0</v>
      </c>
      <c r="F37" s="458"/>
    </row>
    <row r="38" spans="1:5" ht="12.75">
      <c r="A38" s="480"/>
      <c r="B38" s="490" t="s">
        <v>393</v>
      </c>
      <c r="C38" s="481">
        <v>0</v>
      </c>
      <c r="D38" s="481">
        <v>0</v>
      </c>
      <c r="E38" s="482">
        <v>0</v>
      </c>
    </row>
    <row r="39" spans="1:5" ht="12.75">
      <c r="A39" s="480"/>
      <c r="B39" s="490" t="s">
        <v>394</v>
      </c>
      <c r="C39" s="481">
        <v>0</v>
      </c>
      <c r="D39" s="481">
        <v>0</v>
      </c>
      <c r="E39" s="482">
        <v>0</v>
      </c>
    </row>
    <row r="40" spans="1:6" ht="12.75">
      <c r="A40" s="480"/>
      <c r="B40" s="487" t="s">
        <v>395</v>
      </c>
      <c r="C40" s="488">
        <v>0</v>
      </c>
      <c r="D40" s="488">
        <v>0</v>
      </c>
      <c r="E40" s="489">
        <v>0</v>
      </c>
      <c r="F40" s="458"/>
    </row>
    <row r="41" spans="1:6" ht="12.75">
      <c r="A41" s="480"/>
      <c r="B41" s="487" t="s">
        <v>396</v>
      </c>
      <c r="C41" s="488">
        <f>SUM(C42:C45)</f>
        <v>0</v>
      </c>
      <c r="D41" s="488">
        <f>SUM(D42:D45)</f>
        <v>545</v>
      </c>
      <c r="E41" s="489">
        <f>SUM(E42:E45)</f>
        <v>0</v>
      </c>
      <c r="F41" s="458"/>
    </row>
    <row r="42" spans="1:5" ht="12.75">
      <c r="A42" s="480"/>
      <c r="B42" s="490" t="s">
        <v>397</v>
      </c>
      <c r="C42" s="481">
        <v>0</v>
      </c>
      <c r="D42" s="481">
        <v>0</v>
      </c>
      <c r="E42" s="482">
        <v>0</v>
      </c>
    </row>
    <row r="43" spans="1:5" ht="12.75">
      <c r="A43" s="480"/>
      <c r="B43" s="490" t="s">
        <v>398</v>
      </c>
      <c r="C43" s="481">
        <v>0</v>
      </c>
      <c r="D43" s="481">
        <v>0</v>
      </c>
      <c r="E43" s="482">
        <v>0</v>
      </c>
    </row>
    <row r="44" spans="1:5" ht="12.75">
      <c r="A44" s="480"/>
      <c r="B44" s="490" t="s">
        <v>399</v>
      </c>
      <c r="C44" s="481">
        <v>0</v>
      </c>
      <c r="D44" s="481">
        <v>545</v>
      </c>
      <c r="E44" s="482">
        <v>0</v>
      </c>
    </row>
    <row r="45" spans="1:5" ht="12.75">
      <c r="A45" s="480"/>
      <c r="B45" s="490" t="s">
        <v>400</v>
      </c>
      <c r="C45" s="481">
        <v>0</v>
      </c>
      <c r="D45" s="481">
        <v>0</v>
      </c>
      <c r="E45" s="482">
        <v>0</v>
      </c>
    </row>
    <row r="46" spans="1:6" ht="12.75">
      <c r="A46" s="480"/>
      <c r="B46" s="487" t="s">
        <v>401</v>
      </c>
      <c r="C46" s="488">
        <v>0</v>
      </c>
      <c r="D46" s="488">
        <v>0</v>
      </c>
      <c r="E46" s="489">
        <v>94054</v>
      </c>
      <c r="F46" s="458"/>
    </row>
    <row r="47" spans="1:6" ht="12.75">
      <c r="A47" s="480"/>
      <c r="B47" s="487" t="s">
        <v>402</v>
      </c>
      <c r="C47" s="488">
        <v>0</v>
      </c>
      <c r="D47" s="488">
        <v>0</v>
      </c>
      <c r="E47" s="489">
        <v>0</v>
      </c>
      <c r="F47" s="458"/>
    </row>
    <row r="48" spans="1:6" ht="12.75">
      <c r="A48" s="480"/>
      <c r="B48" s="487" t="s">
        <v>403</v>
      </c>
      <c r="C48" s="488">
        <v>0</v>
      </c>
      <c r="D48" s="488">
        <v>212</v>
      </c>
      <c r="E48" s="489">
        <v>212347.8</v>
      </c>
      <c r="F48" s="458"/>
    </row>
    <row r="49" spans="1:6" ht="12.75">
      <c r="A49" s="480"/>
      <c r="B49" s="487" t="s">
        <v>404</v>
      </c>
      <c r="C49" s="488">
        <v>0</v>
      </c>
      <c r="D49" s="488">
        <v>0</v>
      </c>
      <c r="E49" s="489">
        <v>0</v>
      </c>
      <c r="F49" s="458"/>
    </row>
    <row r="50" spans="1:6" ht="12.75">
      <c r="A50" s="480"/>
      <c r="B50" s="487" t="s">
        <v>405</v>
      </c>
      <c r="C50" s="488">
        <v>0</v>
      </c>
      <c r="D50" s="488">
        <v>0</v>
      </c>
      <c r="E50" s="489">
        <v>0</v>
      </c>
      <c r="F50" s="458"/>
    </row>
    <row r="51" spans="1:5" ht="12.75">
      <c r="A51" s="480"/>
      <c r="B51" s="487" t="s">
        <v>406</v>
      </c>
      <c r="C51" s="488">
        <v>2245</v>
      </c>
      <c r="D51" s="488">
        <v>2033</v>
      </c>
      <c r="E51" s="489">
        <v>2032652.2</v>
      </c>
    </row>
    <row r="52" spans="1:5" ht="12.75">
      <c r="A52" s="480"/>
      <c r="B52" s="480"/>
      <c r="C52" s="481"/>
      <c r="D52" s="481"/>
      <c r="E52" s="482"/>
    </row>
    <row r="53" spans="1:5" ht="12.75">
      <c r="A53" s="484"/>
      <c r="B53" s="484"/>
      <c r="C53" s="485"/>
      <c r="D53" s="485"/>
      <c r="E53" s="486"/>
    </row>
    <row r="54" spans="3:5" ht="12.75" hidden="1">
      <c r="C54" s="491"/>
      <c r="D54" s="491"/>
      <c r="E54" s="492"/>
    </row>
    <row r="55" spans="1:5" ht="12.75">
      <c r="A55" s="493"/>
      <c r="B55" s="493"/>
      <c r="C55" s="494"/>
      <c r="D55" s="494"/>
      <c r="E55" s="495"/>
    </row>
    <row r="56" spans="1:5" ht="14.25">
      <c r="A56" s="476" t="s">
        <v>361</v>
      </c>
      <c r="B56" s="477" t="str">
        <f>CONCATENATE("   STAV INVESTIČNÍHO FONDU K 31.12.",MID(B18,41,4))</f>
        <v>   STAV INVESTIČNÍHO FONDU K 31.12.2012</v>
      </c>
      <c r="C56" s="478">
        <f>C10+C13-C31</f>
        <v>354</v>
      </c>
      <c r="D56" s="478">
        <f>D10+D13-D31</f>
        <v>16</v>
      </c>
      <c r="E56" s="479">
        <f>E10+E13-E31</f>
        <v>459897.6499999985</v>
      </c>
    </row>
    <row r="57" spans="1:5" ht="12.75">
      <c r="A57" s="473"/>
      <c r="B57" s="490" t="s">
        <v>407</v>
      </c>
      <c r="C57" s="474"/>
      <c r="D57" s="474"/>
      <c r="E57" s="475"/>
    </row>
    <row r="58" spans="1:5" ht="13.5" thickBot="1">
      <c r="A58" s="470"/>
      <c r="B58" s="470"/>
      <c r="C58" s="471"/>
      <c r="D58" s="471"/>
      <c r="E58" s="472"/>
    </row>
    <row r="59" spans="1:5" ht="12.75">
      <c r="A59" s="460" t="s">
        <v>408</v>
      </c>
      <c r="C59" s="491"/>
      <c r="D59" s="491"/>
      <c r="E59" s="496"/>
    </row>
    <row r="60" spans="1:5" ht="12.75">
      <c r="A60" s="460" t="s">
        <v>409</v>
      </c>
      <c r="C60" s="491"/>
      <c r="D60" s="491"/>
      <c r="E60" s="492"/>
    </row>
    <row r="61" spans="1:5" ht="12.75">
      <c r="A61" s="460" t="s">
        <v>410</v>
      </c>
      <c r="C61" s="491"/>
      <c r="D61" s="491"/>
      <c r="E61" s="492"/>
    </row>
    <row r="62" spans="1:5" ht="12.75">
      <c r="A62" s="460" t="s">
        <v>411</v>
      </c>
      <c r="C62" s="491"/>
      <c r="D62" s="491"/>
      <c r="E62" s="492"/>
    </row>
    <row r="63" spans="1:5" ht="12.75">
      <c r="A63" s="460" t="s">
        <v>412</v>
      </c>
      <c r="C63" s="491"/>
      <c r="D63" s="491"/>
      <c r="E63" s="492"/>
    </row>
    <row r="64" spans="1:5" ht="12.75">
      <c r="A64" s="460" t="s">
        <v>413</v>
      </c>
      <c r="C64" s="491"/>
      <c r="D64" s="491"/>
      <c r="E64" s="492"/>
    </row>
    <row r="65" ht="12.75">
      <c r="A65" s="460" t="s">
        <v>414</v>
      </c>
    </row>
    <row r="68" spans="1:3" ht="12.75">
      <c r="A68" s="459" t="s">
        <v>415</v>
      </c>
      <c r="C68" s="459" t="s">
        <v>22</v>
      </c>
    </row>
    <row r="69" spans="1:3" ht="12.75">
      <c r="A69" s="459" t="s">
        <v>416</v>
      </c>
      <c r="C69" s="459" t="s">
        <v>417</v>
      </c>
    </row>
    <row r="70" spans="1:3" ht="12.75">
      <c r="A70" s="459" t="s">
        <v>418</v>
      </c>
      <c r="C70" s="459" t="s">
        <v>419</v>
      </c>
    </row>
  </sheetData>
  <sheetProtection/>
  <mergeCells count="2">
    <mergeCell ref="A2:E2"/>
    <mergeCell ref="A4:E4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7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zoomScalePageLayoutView="0" workbookViewId="0" topLeftCell="A1">
      <selection activeCell="D52" sqref="D52"/>
    </sheetView>
  </sheetViews>
  <sheetFormatPr defaultColWidth="9.140625" defaultRowHeight="12.75"/>
  <cols>
    <col min="1" max="1" width="70.7109375" style="498" customWidth="1"/>
    <col min="2" max="9" width="12.7109375" style="498" customWidth="1"/>
    <col min="10" max="16384" width="9.140625" style="498" customWidth="1"/>
  </cols>
  <sheetData>
    <row r="1" ht="15">
      <c r="A1" s="497" t="s">
        <v>420</v>
      </c>
    </row>
    <row r="2" spans="1:9" ht="15.75">
      <c r="A2" s="1261" t="s">
        <v>369</v>
      </c>
      <c r="B2" s="1261"/>
      <c r="C2" s="1261"/>
      <c r="D2" s="1261"/>
      <c r="E2" s="1261"/>
      <c r="F2" s="1261"/>
      <c r="G2" s="1261"/>
      <c r="H2" s="1261"/>
      <c r="I2" s="1261"/>
    </row>
    <row r="4" spans="1:9" ht="18">
      <c r="A4" s="1286" t="s">
        <v>421</v>
      </c>
      <c r="B4" s="1286"/>
      <c r="C4" s="1286"/>
      <c r="D4" s="1286"/>
      <c r="E4" s="1286"/>
      <c r="F4" s="1286"/>
      <c r="G4" s="1286"/>
      <c r="H4" s="1286"/>
      <c r="I4" s="1286"/>
    </row>
    <row r="7" spans="2:8" ht="15.75" thickBot="1">
      <c r="B7" s="499" t="s">
        <v>98</v>
      </c>
      <c r="F7" s="498" t="s">
        <v>20</v>
      </c>
      <c r="H7" s="498" t="s">
        <v>98</v>
      </c>
    </row>
    <row r="8" spans="2:9" ht="15">
      <c r="B8" s="500" t="s">
        <v>422</v>
      </c>
      <c r="C8" s="500" t="s">
        <v>423</v>
      </c>
      <c r="D8" s="500" t="s">
        <v>424</v>
      </c>
      <c r="E8" s="500" t="s">
        <v>425</v>
      </c>
      <c r="F8" s="500" t="s">
        <v>426</v>
      </c>
      <c r="G8" s="500" t="s">
        <v>427</v>
      </c>
      <c r="H8" s="500">
        <v>2013</v>
      </c>
      <c r="I8" s="500">
        <v>2014</v>
      </c>
    </row>
    <row r="9" spans="2:9" ht="15.75" thickBot="1">
      <c r="B9" s="501">
        <v>40928</v>
      </c>
      <c r="C9" s="501">
        <v>41000</v>
      </c>
      <c r="D9" s="501">
        <v>41260</v>
      </c>
      <c r="E9" s="501">
        <v>41260</v>
      </c>
      <c r="F9" s="502"/>
      <c r="G9" s="502" t="s">
        <v>428</v>
      </c>
      <c r="H9" s="502"/>
      <c r="I9" s="502"/>
    </row>
    <row r="10" spans="1:9" ht="15.75" thickBot="1">
      <c r="A10" s="503" t="s">
        <v>429</v>
      </c>
      <c r="B10" s="504">
        <v>21112</v>
      </c>
      <c r="C10" s="504">
        <v>1035</v>
      </c>
      <c r="D10" s="504">
        <v>212</v>
      </c>
      <c r="E10" s="504">
        <v>22359</v>
      </c>
      <c r="F10" s="505">
        <v>21458740.7</v>
      </c>
      <c r="G10" s="506"/>
      <c r="H10" s="506"/>
      <c r="I10" s="506"/>
    </row>
    <row r="11" spans="1:9" ht="15">
      <c r="A11" s="507" t="s">
        <v>159</v>
      </c>
      <c r="B11" s="508"/>
      <c r="C11" s="508"/>
      <c r="D11" s="508"/>
      <c r="E11" s="508"/>
      <c r="F11" s="509"/>
      <c r="G11" s="510"/>
      <c r="H11" s="510"/>
      <c r="I11" s="510"/>
    </row>
    <row r="12" spans="1:9" ht="15">
      <c r="A12" s="511" t="s">
        <v>430</v>
      </c>
      <c r="B12" s="512">
        <v>18867</v>
      </c>
      <c r="C12" s="512">
        <v>490</v>
      </c>
      <c r="D12" s="512">
        <v>212</v>
      </c>
      <c r="E12" s="512">
        <v>19569</v>
      </c>
      <c r="F12" s="513">
        <v>19119686.7</v>
      </c>
      <c r="G12" s="514"/>
      <c r="H12" s="514">
        <v>0</v>
      </c>
      <c r="I12" s="514">
        <v>0</v>
      </c>
    </row>
    <row r="13" spans="1:9" ht="15">
      <c r="A13" s="515" t="s">
        <v>431</v>
      </c>
      <c r="B13" s="516">
        <v>0</v>
      </c>
      <c r="C13" s="516">
        <v>490</v>
      </c>
      <c r="D13" s="516">
        <v>0</v>
      </c>
      <c r="E13" s="516">
        <v>490</v>
      </c>
      <c r="F13" s="517">
        <v>40440</v>
      </c>
      <c r="G13" s="518"/>
      <c r="H13" s="518">
        <v>0</v>
      </c>
      <c r="I13" s="518">
        <v>0</v>
      </c>
    </row>
    <row r="14" spans="1:9" ht="15">
      <c r="A14" s="519" t="s">
        <v>432</v>
      </c>
      <c r="B14" s="520">
        <v>0</v>
      </c>
      <c r="C14" s="520">
        <v>490</v>
      </c>
      <c r="D14" s="520">
        <v>0</v>
      </c>
      <c r="E14" s="520">
        <v>490</v>
      </c>
      <c r="F14" s="521">
        <v>40440</v>
      </c>
      <c r="G14" s="522" t="s">
        <v>433</v>
      </c>
      <c r="H14" s="522">
        <v>0</v>
      </c>
      <c r="I14" s="522">
        <v>0</v>
      </c>
    </row>
    <row r="15" spans="1:9" ht="15">
      <c r="A15" s="515" t="s">
        <v>434</v>
      </c>
      <c r="B15" s="516">
        <v>18867</v>
      </c>
      <c r="C15" s="516">
        <v>0</v>
      </c>
      <c r="D15" s="516">
        <v>212</v>
      </c>
      <c r="E15" s="516">
        <v>19079</v>
      </c>
      <c r="F15" s="517">
        <v>19079246.7</v>
      </c>
      <c r="G15" s="518"/>
      <c r="H15" s="518">
        <v>0</v>
      </c>
      <c r="I15" s="518">
        <v>0</v>
      </c>
    </row>
    <row r="16" spans="1:9" ht="15.75" thickBot="1">
      <c r="A16" s="519" t="s">
        <v>435</v>
      </c>
      <c r="B16" s="520">
        <v>18867</v>
      </c>
      <c r="C16" s="520">
        <v>0</v>
      </c>
      <c r="D16" s="520">
        <v>212</v>
      </c>
      <c r="E16" s="520">
        <v>19079</v>
      </c>
      <c r="F16" s="521">
        <v>19079246.7</v>
      </c>
      <c r="G16" s="522" t="s">
        <v>436</v>
      </c>
      <c r="H16" s="522">
        <v>0</v>
      </c>
      <c r="I16" s="522">
        <v>0</v>
      </c>
    </row>
    <row r="17" spans="1:9" ht="15">
      <c r="A17" s="523" t="s">
        <v>437</v>
      </c>
      <c r="B17" s="504">
        <v>0</v>
      </c>
      <c r="C17" s="504">
        <v>0</v>
      </c>
      <c r="D17" s="504">
        <v>0</v>
      </c>
      <c r="E17" s="504">
        <v>0</v>
      </c>
      <c r="F17" s="505">
        <v>0</v>
      </c>
      <c r="G17" s="506"/>
      <c r="H17" s="506">
        <v>0</v>
      </c>
      <c r="I17" s="506">
        <v>0</v>
      </c>
    </row>
    <row r="18" spans="1:9" ht="15">
      <c r="A18" s="515" t="s">
        <v>438</v>
      </c>
      <c r="B18" s="516">
        <v>0</v>
      </c>
      <c r="C18" s="516">
        <v>0</v>
      </c>
      <c r="D18" s="516">
        <v>0</v>
      </c>
      <c r="E18" s="516">
        <v>0</v>
      </c>
      <c r="F18" s="517">
        <v>0</v>
      </c>
      <c r="G18" s="518"/>
      <c r="H18" s="518">
        <v>0</v>
      </c>
      <c r="I18" s="518">
        <v>0</v>
      </c>
    </row>
    <row r="19" spans="1:9" ht="15.75" thickBot="1">
      <c r="A19" s="515" t="s">
        <v>439</v>
      </c>
      <c r="B19" s="516">
        <v>0</v>
      </c>
      <c r="C19" s="516">
        <v>0</v>
      </c>
      <c r="D19" s="516">
        <v>0</v>
      </c>
      <c r="E19" s="516">
        <v>0</v>
      </c>
      <c r="F19" s="517">
        <v>0</v>
      </c>
      <c r="G19" s="518"/>
      <c r="H19" s="518">
        <v>0</v>
      </c>
      <c r="I19" s="518">
        <v>0</v>
      </c>
    </row>
    <row r="20" spans="1:9" ht="15.75" thickBot="1">
      <c r="A20" s="523" t="s">
        <v>440</v>
      </c>
      <c r="B20" s="504">
        <v>0</v>
      </c>
      <c r="C20" s="504">
        <v>0</v>
      </c>
      <c r="D20" s="504">
        <v>0</v>
      </c>
      <c r="E20" s="504">
        <v>0</v>
      </c>
      <c r="F20" s="505">
        <v>0</v>
      </c>
      <c r="G20" s="506"/>
      <c r="H20" s="506">
        <v>0</v>
      </c>
      <c r="I20" s="506">
        <v>0</v>
      </c>
    </row>
    <row r="21" spans="1:9" ht="15">
      <c r="A21" s="523" t="s">
        <v>441</v>
      </c>
      <c r="B21" s="504">
        <v>0</v>
      </c>
      <c r="C21" s="504">
        <v>545</v>
      </c>
      <c r="D21" s="504">
        <v>0</v>
      </c>
      <c r="E21" s="504">
        <v>545</v>
      </c>
      <c r="F21" s="505">
        <v>0</v>
      </c>
      <c r="G21" s="506"/>
      <c r="H21" s="506">
        <v>0</v>
      </c>
      <c r="I21" s="506">
        <v>0</v>
      </c>
    </row>
    <row r="22" spans="1:9" ht="15">
      <c r="A22" s="515" t="s">
        <v>442</v>
      </c>
      <c r="B22" s="516">
        <v>0</v>
      </c>
      <c r="C22" s="516">
        <v>0</v>
      </c>
      <c r="D22" s="516">
        <v>0</v>
      </c>
      <c r="E22" s="516">
        <v>0</v>
      </c>
      <c r="F22" s="517">
        <v>0</v>
      </c>
      <c r="G22" s="518"/>
      <c r="H22" s="518">
        <v>0</v>
      </c>
      <c r="I22" s="518">
        <v>0</v>
      </c>
    </row>
    <row r="23" spans="1:9" ht="15">
      <c r="A23" s="515" t="s">
        <v>443</v>
      </c>
      <c r="B23" s="516">
        <v>0</v>
      </c>
      <c r="C23" s="516">
        <v>0</v>
      </c>
      <c r="D23" s="516">
        <v>0</v>
      </c>
      <c r="E23" s="516">
        <v>0</v>
      </c>
      <c r="F23" s="517">
        <v>0</v>
      </c>
      <c r="G23" s="518"/>
      <c r="H23" s="518">
        <v>0</v>
      </c>
      <c r="I23" s="518">
        <v>0</v>
      </c>
    </row>
    <row r="24" spans="1:9" ht="15">
      <c r="A24" s="515" t="s">
        <v>444</v>
      </c>
      <c r="B24" s="516">
        <v>0</v>
      </c>
      <c r="C24" s="516">
        <v>545</v>
      </c>
      <c r="D24" s="516">
        <v>0</v>
      </c>
      <c r="E24" s="516">
        <v>545</v>
      </c>
      <c r="F24" s="517">
        <v>0</v>
      </c>
      <c r="G24" s="518"/>
      <c r="H24" s="518">
        <v>0</v>
      </c>
      <c r="I24" s="518">
        <v>0</v>
      </c>
    </row>
    <row r="25" spans="1:9" ht="15">
      <c r="A25" s="519" t="s">
        <v>445</v>
      </c>
      <c r="B25" s="520">
        <v>0</v>
      </c>
      <c r="C25" s="520">
        <v>180</v>
      </c>
      <c r="D25" s="520">
        <v>0</v>
      </c>
      <c r="E25" s="520">
        <v>180</v>
      </c>
      <c r="F25" s="521"/>
      <c r="G25" s="522"/>
      <c r="H25" s="522">
        <v>0</v>
      </c>
      <c r="I25" s="522">
        <v>0</v>
      </c>
    </row>
    <row r="26" spans="1:9" ht="15">
      <c r="A26" s="519" t="s">
        <v>446</v>
      </c>
      <c r="B26" s="520">
        <v>0</v>
      </c>
      <c r="C26" s="520">
        <v>190</v>
      </c>
      <c r="D26" s="520">
        <v>0</v>
      </c>
      <c r="E26" s="520">
        <v>190</v>
      </c>
      <c r="F26" s="521"/>
      <c r="G26" s="522"/>
      <c r="H26" s="522">
        <v>0</v>
      </c>
      <c r="I26" s="522">
        <v>0</v>
      </c>
    </row>
    <row r="27" spans="1:9" ht="15">
      <c r="A27" s="519" t="s">
        <v>447</v>
      </c>
      <c r="B27" s="520">
        <v>0</v>
      </c>
      <c r="C27" s="520">
        <v>175</v>
      </c>
      <c r="D27" s="520">
        <v>0</v>
      </c>
      <c r="E27" s="520">
        <v>175</v>
      </c>
      <c r="F27" s="521"/>
      <c r="G27" s="522"/>
      <c r="H27" s="522">
        <v>0</v>
      </c>
      <c r="I27" s="522">
        <v>0</v>
      </c>
    </row>
    <row r="28" spans="1:9" ht="15.75" thickBot="1">
      <c r="A28" s="515" t="s">
        <v>448</v>
      </c>
      <c r="B28" s="516">
        <v>0</v>
      </c>
      <c r="C28" s="516">
        <v>0</v>
      </c>
      <c r="D28" s="516">
        <v>0</v>
      </c>
      <c r="E28" s="516">
        <v>0</v>
      </c>
      <c r="F28" s="517">
        <v>0</v>
      </c>
      <c r="G28" s="518"/>
      <c r="H28" s="518">
        <v>0</v>
      </c>
      <c r="I28" s="518">
        <v>0</v>
      </c>
    </row>
    <row r="29" spans="1:9" ht="15.75" thickBot="1">
      <c r="A29" s="523" t="s">
        <v>449</v>
      </c>
      <c r="B29" s="504">
        <v>0</v>
      </c>
      <c r="C29" s="504">
        <v>0</v>
      </c>
      <c r="D29" s="504">
        <v>0</v>
      </c>
      <c r="E29" s="504">
        <v>0</v>
      </c>
      <c r="F29" s="505">
        <v>94054</v>
      </c>
      <c r="G29" s="506"/>
      <c r="H29" s="506">
        <v>0</v>
      </c>
      <c r="I29" s="506">
        <v>0</v>
      </c>
    </row>
    <row r="30" spans="1:9" ht="15.75" thickBot="1">
      <c r="A30" s="523" t="s">
        <v>450</v>
      </c>
      <c r="B30" s="504">
        <v>0</v>
      </c>
      <c r="C30" s="504">
        <v>0</v>
      </c>
      <c r="D30" s="504">
        <v>0</v>
      </c>
      <c r="E30" s="504">
        <v>0</v>
      </c>
      <c r="F30" s="505">
        <v>0</v>
      </c>
      <c r="G30" s="506"/>
      <c r="H30" s="506">
        <v>0</v>
      </c>
      <c r="I30" s="506">
        <v>0</v>
      </c>
    </row>
    <row r="31" spans="1:9" ht="15.75" thickBot="1">
      <c r="A31" s="523" t="s">
        <v>451</v>
      </c>
      <c r="B31" s="504">
        <v>0</v>
      </c>
      <c r="C31" s="504">
        <v>0</v>
      </c>
      <c r="D31" s="504">
        <v>212</v>
      </c>
      <c r="E31" s="504">
        <v>212</v>
      </c>
      <c r="F31" s="505">
        <v>212347.8</v>
      </c>
      <c r="G31" s="506"/>
      <c r="H31" s="506">
        <v>0</v>
      </c>
      <c r="I31" s="506">
        <v>0</v>
      </c>
    </row>
    <row r="32" spans="1:9" ht="15.75" thickBot="1">
      <c r="A32" s="523" t="s">
        <v>452</v>
      </c>
      <c r="B32" s="504">
        <v>0</v>
      </c>
      <c r="C32" s="504">
        <v>0</v>
      </c>
      <c r="D32" s="504">
        <v>0</v>
      </c>
      <c r="E32" s="504">
        <v>0</v>
      </c>
      <c r="F32" s="505">
        <v>0</v>
      </c>
      <c r="G32" s="506"/>
      <c r="H32" s="506">
        <v>0</v>
      </c>
      <c r="I32" s="506">
        <v>0</v>
      </c>
    </row>
    <row r="33" spans="1:9" ht="15.75" thickBot="1">
      <c r="A33" s="523" t="s">
        <v>453</v>
      </c>
      <c r="B33" s="504">
        <v>0</v>
      </c>
      <c r="C33" s="504">
        <v>0</v>
      </c>
      <c r="D33" s="504">
        <v>0</v>
      </c>
      <c r="E33" s="504">
        <v>0</v>
      </c>
      <c r="F33" s="505">
        <v>0</v>
      </c>
      <c r="G33" s="506"/>
      <c r="H33" s="506">
        <v>0</v>
      </c>
      <c r="I33" s="506">
        <v>0</v>
      </c>
    </row>
    <row r="34" spans="1:9" ht="15.75" thickBot="1">
      <c r="A34" s="524" t="s">
        <v>454</v>
      </c>
      <c r="B34" s="525">
        <v>2245</v>
      </c>
      <c r="C34" s="525">
        <v>0</v>
      </c>
      <c r="D34" s="525">
        <v>-212</v>
      </c>
      <c r="E34" s="525">
        <v>2033</v>
      </c>
      <c r="F34" s="526">
        <v>2032652.2</v>
      </c>
      <c r="G34" s="527"/>
      <c r="H34" s="527">
        <v>0</v>
      </c>
      <c r="I34" s="527">
        <v>0</v>
      </c>
    </row>
    <row r="35" spans="1:9" ht="15.75" thickBot="1">
      <c r="A35" s="528"/>
      <c r="B35" s="529"/>
      <c r="C35" s="529"/>
      <c r="D35" s="529"/>
      <c r="E35" s="529"/>
      <c r="F35" s="530"/>
      <c r="G35" s="531"/>
      <c r="H35" s="531"/>
      <c r="I35" s="531"/>
    </row>
    <row r="36" spans="1:9" ht="15.75" thickBot="1">
      <c r="A36" s="528"/>
      <c r="B36" s="529"/>
      <c r="C36" s="529"/>
      <c r="D36" s="529"/>
      <c r="E36" s="529"/>
      <c r="F36" s="530"/>
      <c r="G36" s="531"/>
      <c r="H36" s="531"/>
      <c r="I36" s="531"/>
    </row>
    <row r="37" spans="1:9" ht="15.75" thickBot="1">
      <c r="A37" s="528"/>
      <c r="B37" s="529"/>
      <c r="C37" s="529"/>
      <c r="D37" s="529"/>
      <c r="E37" s="529"/>
      <c r="F37" s="530"/>
      <c r="G37" s="531"/>
      <c r="H37" s="531"/>
      <c r="I37" s="531"/>
    </row>
    <row r="38" ht="15">
      <c r="I38" s="532"/>
    </row>
    <row r="39" ht="15">
      <c r="A39" s="499" t="s">
        <v>455</v>
      </c>
    </row>
    <row r="43" ht="15">
      <c r="A43" s="498" t="s">
        <v>415</v>
      </c>
    </row>
    <row r="44" spans="1:4" ht="15">
      <c r="A44" s="498" t="s">
        <v>416</v>
      </c>
      <c r="C44" s="498" t="s">
        <v>22</v>
      </c>
      <c r="D44" s="498" t="s">
        <v>417</v>
      </c>
    </row>
    <row r="45" spans="1:4" ht="15">
      <c r="A45" s="498" t="s">
        <v>418</v>
      </c>
      <c r="D45" s="498" t="s">
        <v>419</v>
      </c>
    </row>
  </sheetData>
  <sheetProtection/>
  <mergeCells count="2">
    <mergeCell ref="A2:I2"/>
    <mergeCell ref="A4:I4"/>
  </mergeCells>
  <printOptions/>
  <pageMargins left="0.7" right="0.7" top="0.787401575" bottom="0.787401575" header="0.3" footer="0.3"/>
  <pageSetup fitToHeight="1" fitToWidth="1" horizontalDpi="600" verticalDpi="600" orientation="landscape" paperSize="9" scale="7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63"/>
  <sheetViews>
    <sheetView zoomScalePageLayoutView="0" workbookViewId="0" topLeftCell="A20">
      <selection activeCell="B66" sqref="B66"/>
    </sheetView>
  </sheetViews>
  <sheetFormatPr defaultColWidth="9.140625" defaultRowHeight="12.75"/>
  <cols>
    <col min="1" max="1" width="7.7109375" style="534" customWidth="1"/>
    <col min="2" max="6" width="11.7109375" style="534" customWidth="1"/>
    <col min="7" max="7" width="21.140625" style="534" customWidth="1"/>
    <col min="8" max="9" width="16.7109375" style="534" customWidth="1"/>
    <col min="10" max="16384" width="9.140625" style="534" customWidth="1"/>
  </cols>
  <sheetData>
    <row r="2" ht="12.75">
      <c r="A2" s="533" t="s">
        <v>186</v>
      </c>
    </row>
    <row r="3" spans="1:8" ht="12.75">
      <c r="A3" s="533" t="s">
        <v>456</v>
      </c>
      <c r="H3" s="533" t="s">
        <v>457</v>
      </c>
    </row>
    <row r="5" spans="1:9" ht="18">
      <c r="A5" s="1287" t="s">
        <v>458</v>
      </c>
      <c r="B5" s="1287"/>
      <c r="C5" s="1287"/>
      <c r="D5" s="1287"/>
      <c r="E5" s="1287"/>
      <c r="F5" s="1287"/>
      <c r="G5" s="1287"/>
      <c r="H5" s="1287"/>
      <c r="I5" s="1287"/>
    </row>
    <row r="6" spans="1:9" ht="12.75">
      <c r="A6" s="1288" t="s">
        <v>459</v>
      </c>
      <c r="B6" s="1288"/>
      <c r="C6" s="1288"/>
      <c r="D6" s="1288"/>
      <c r="E6" s="1288"/>
      <c r="F6" s="1288"/>
      <c r="G6" s="1288"/>
      <c r="H6" s="1288"/>
      <c r="I6" s="1288"/>
    </row>
    <row r="7" ht="13.5" thickBot="1"/>
    <row r="8" spans="8:9" ht="13.5" thickBot="1">
      <c r="H8" s="535" t="s">
        <v>460</v>
      </c>
      <c r="I8" s="536" t="s">
        <v>461</v>
      </c>
    </row>
    <row r="9" spans="1:9" ht="12.75">
      <c r="A9" s="537"/>
      <c r="B9" s="538"/>
      <c r="C9" s="538"/>
      <c r="D9" s="538"/>
      <c r="E9" s="538"/>
      <c r="F9" s="538"/>
      <c r="G9" s="538"/>
      <c r="H9" s="539"/>
      <c r="I9" s="540"/>
    </row>
    <row r="10" spans="1:9" ht="14.25">
      <c r="A10" s="541" t="s">
        <v>96</v>
      </c>
      <c r="B10" s="542" t="s">
        <v>462</v>
      </c>
      <c r="C10" s="542"/>
      <c r="D10" s="542"/>
      <c r="E10" s="542"/>
      <c r="F10" s="542"/>
      <c r="G10" s="542"/>
      <c r="H10" s="543">
        <v>192.16</v>
      </c>
      <c r="I10" s="544">
        <v>192164.64</v>
      </c>
    </row>
    <row r="11" spans="1:9" ht="12.75" hidden="1">
      <c r="A11" s="545"/>
      <c r="B11" s="546"/>
      <c r="C11" s="546"/>
      <c r="D11" s="546"/>
      <c r="E11" s="546"/>
      <c r="F11" s="546"/>
      <c r="G11" s="546"/>
      <c r="H11" s="547"/>
      <c r="I11" s="548"/>
    </row>
    <row r="12" spans="1:9" ht="12.75" hidden="1">
      <c r="A12" s="545"/>
      <c r="B12" s="549"/>
      <c r="C12" s="546"/>
      <c r="D12" s="546"/>
      <c r="E12" s="546"/>
      <c r="F12" s="546"/>
      <c r="G12" s="546"/>
      <c r="H12" s="547"/>
      <c r="I12" s="548"/>
    </row>
    <row r="13" spans="1:9" ht="12.75">
      <c r="A13" s="550"/>
      <c r="B13" s="551"/>
      <c r="C13" s="552"/>
      <c r="D13" s="552"/>
      <c r="E13" s="552"/>
      <c r="F13" s="552"/>
      <c r="G13" s="552"/>
      <c r="H13" s="553"/>
      <c r="I13" s="554"/>
    </row>
    <row r="14" spans="1:9" ht="12.75">
      <c r="A14" s="555"/>
      <c r="B14" s="556"/>
      <c r="C14" s="556"/>
      <c r="D14" s="556"/>
      <c r="E14" s="556"/>
      <c r="F14" s="556"/>
      <c r="G14" s="556"/>
      <c r="H14" s="557"/>
      <c r="I14" s="558"/>
    </row>
    <row r="15" spans="1:9" ht="14.25">
      <c r="A15" s="541" t="s">
        <v>359</v>
      </c>
      <c r="B15" s="542" t="s">
        <v>375</v>
      </c>
      <c r="C15" s="542"/>
      <c r="D15" s="542"/>
      <c r="E15" s="542"/>
      <c r="F15" s="542"/>
      <c r="G15" s="542"/>
      <c r="H15" s="543">
        <f>SUM(H20:H24)</f>
        <v>314.15</v>
      </c>
      <c r="I15" s="544">
        <f>SUM(I20:I24)</f>
        <v>314145.43</v>
      </c>
    </row>
    <row r="16" spans="1:9" ht="12.75">
      <c r="A16" s="545"/>
      <c r="B16" s="546"/>
      <c r="C16" s="546"/>
      <c r="D16" s="546"/>
      <c r="E16" s="546"/>
      <c r="F16" s="546"/>
      <c r="G16" s="546"/>
      <c r="H16" s="547"/>
      <c r="I16" s="548"/>
    </row>
    <row r="17" spans="1:9" ht="12.75" hidden="1">
      <c r="A17" s="545"/>
      <c r="B17" s="546"/>
      <c r="C17" s="546"/>
      <c r="D17" s="546"/>
      <c r="E17" s="546"/>
      <c r="F17" s="546"/>
      <c r="G17" s="546"/>
      <c r="H17" s="547"/>
      <c r="I17" s="548"/>
    </row>
    <row r="18" spans="1:9" ht="12.75">
      <c r="A18" s="545"/>
      <c r="B18" s="546" t="s">
        <v>376</v>
      </c>
      <c r="C18" s="546"/>
      <c r="D18" s="546"/>
      <c r="E18" s="546"/>
      <c r="F18" s="546"/>
      <c r="G18" s="546"/>
      <c r="H18" s="547"/>
      <c r="I18" s="548"/>
    </row>
    <row r="19" spans="1:9" ht="12.75" hidden="1">
      <c r="A19" s="545"/>
      <c r="B19" s="546"/>
      <c r="C19" s="546"/>
      <c r="D19" s="546"/>
      <c r="E19" s="546"/>
      <c r="F19" s="546"/>
      <c r="G19" s="546"/>
      <c r="H19" s="547"/>
      <c r="I19" s="548"/>
    </row>
    <row r="20" spans="1:9" ht="12.75">
      <c r="A20" s="545"/>
      <c r="B20" s="549" t="s">
        <v>463</v>
      </c>
      <c r="C20" s="546"/>
      <c r="D20" s="546"/>
      <c r="E20" s="546"/>
      <c r="F20" s="546"/>
      <c r="G20" s="546"/>
      <c r="H20" s="547">
        <v>314.15</v>
      </c>
      <c r="I20" s="548">
        <v>314145.43</v>
      </c>
    </row>
    <row r="21" spans="1:9" ht="12.75">
      <c r="A21" s="545"/>
      <c r="B21" s="549" t="s">
        <v>464</v>
      </c>
      <c r="C21" s="546"/>
      <c r="D21" s="546"/>
      <c r="E21" s="546"/>
      <c r="F21" s="546"/>
      <c r="G21" s="546"/>
      <c r="H21" s="547"/>
      <c r="I21" s="548"/>
    </row>
    <row r="22" spans="1:9" ht="12.75" hidden="1">
      <c r="A22" s="545"/>
      <c r="B22" s="546"/>
      <c r="C22" s="546"/>
      <c r="D22" s="546"/>
      <c r="E22" s="546"/>
      <c r="F22" s="546"/>
      <c r="G22" s="546"/>
      <c r="H22" s="547"/>
      <c r="I22" s="548"/>
    </row>
    <row r="23" spans="1:9" ht="12.75" hidden="1">
      <c r="A23" s="545"/>
      <c r="B23" s="546"/>
      <c r="C23" s="546"/>
      <c r="D23" s="546"/>
      <c r="E23" s="546"/>
      <c r="F23" s="546"/>
      <c r="G23" s="546"/>
      <c r="H23" s="547"/>
      <c r="I23" s="548"/>
    </row>
    <row r="24" spans="1:9" ht="12.75">
      <c r="A24" s="545"/>
      <c r="B24" s="546" t="s">
        <v>465</v>
      </c>
      <c r="C24" s="546"/>
      <c r="D24" s="546"/>
      <c r="E24" s="546"/>
      <c r="F24" s="546"/>
      <c r="G24" s="546"/>
      <c r="H24" s="547"/>
      <c r="I24" s="548"/>
    </row>
    <row r="25" spans="1:9" ht="12.75">
      <c r="A25" s="545"/>
      <c r="B25" s="559" t="s">
        <v>466</v>
      </c>
      <c r="C25" s="546"/>
      <c r="D25" s="546"/>
      <c r="E25" s="546"/>
      <c r="F25" s="546"/>
      <c r="G25" s="546"/>
      <c r="H25" s="547"/>
      <c r="I25" s="548"/>
    </row>
    <row r="26" spans="1:9" ht="12.75">
      <c r="A26" s="550"/>
      <c r="B26" s="560" t="s">
        <v>467</v>
      </c>
      <c r="C26" s="552"/>
      <c r="D26" s="552"/>
      <c r="E26" s="552"/>
      <c r="F26" s="552"/>
      <c r="G26" s="552"/>
      <c r="H26" s="553"/>
      <c r="I26" s="554"/>
    </row>
    <row r="27" spans="1:9" ht="12.75">
      <c r="A27" s="555"/>
      <c r="B27" s="556"/>
      <c r="C27" s="556"/>
      <c r="D27" s="556"/>
      <c r="E27" s="556"/>
      <c r="F27" s="556"/>
      <c r="G27" s="556"/>
      <c r="H27" s="557"/>
      <c r="I27" s="558"/>
    </row>
    <row r="28" spans="1:9" ht="14.25">
      <c r="A28" s="541" t="s">
        <v>360</v>
      </c>
      <c r="B28" s="542" t="s">
        <v>387</v>
      </c>
      <c r="C28" s="542"/>
      <c r="D28" s="542"/>
      <c r="E28" s="542"/>
      <c r="F28" s="542"/>
      <c r="G28" s="542"/>
      <c r="H28" s="543">
        <f>SUM(H33:H39,H41)</f>
        <v>305</v>
      </c>
      <c r="I28" s="544">
        <f>SUM(I33:I39,I41)</f>
        <v>280026.56</v>
      </c>
    </row>
    <row r="29" spans="1:9" ht="12.75" hidden="1">
      <c r="A29" s="545"/>
      <c r="B29" s="546"/>
      <c r="C29" s="546"/>
      <c r="D29" s="546"/>
      <c r="E29" s="546"/>
      <c r="F29" s="546"/>
      <c r="G29" s="546"/>
      <c r="H29" s="547"/>
      <c r="I29" s="548"/>
    </row>
    <row r="30" spans="1:9" ht="12.75" hidden="1">
      <c r="A30" s="545"/>
      <c r="B30" s="546"/>
      <c r="C30" s="546"/>
      <c r="D30" s="546"/>
      <c r="E30" s="546"/>
      <c r="F30" s="546"/>
      <c r="G30" s="546"/>
      <c r="H30" s="547"/>
      <c r="I30" s="548"/>
    </row>
    <row r="31" spans="1:9" ht="12.75">
      <c r="A31" s="545"/>
      <c r="B31" s="546"/>
      <c r="C31" s="546"/>
      <c r="D31" s="546"/>
      <c r="E31" s="546"/>
      <c r="F31" s="546"/>
      <c r="G31" s="546"/>
      <c r="H31" s="547"/>
      <c r="I31" s="548"/>
    </row>
    <row r="32" spans="1:9" ht="12.75">
      <c r="A32" s="545"/>
      <c r="B32" s="546" t="s">
        <v>376</v>
      </c>
      <c r="C32" s="546"/>
      <c r="D32" s="546"/>
      <c r="E32" s="546"/>
      <c r="F32" s="546"/>
      <c r="G32" s="546"/>
      <c r="H32" s="547"/>
      <c r="I32" s="548"/>
    </row>
    <row r="33" spans="1:9" ht="12.75">
      <c r="A33" s="545"/>
      <c r="B33" s="546" t="s">
        <v>468</v>
      </c>
      <c r="C33" s="546"/>
      <c r="D33" s="546"/>
      <c r="E33" s="546"/>
      <c r="F33" s="546"/>
      <c r="G33" s="546"/>
      <c r="H33" s="547"/>
      <c r="I33" s="548"/>
    </row>
    <row r="34" spans="1:9" ht="12.75" hidden="1">
      <c r="A34" s="545"/>
      <c r="B34" s="546"/>
      <c r="C34" s="546"/>
      <c r="D34" s="546"/>
      <c r="E34" s="546"/>
      <c r="F34" s="546"/>
      <c r="G34" s="546"/>
      <c r="H34" s="547"/>
      <c r="I34" s="548"/>
    </row>
    <row r="35" spans="1:9" ht="12.75">
      <c r="A35" s="545"/>
      <c r="B35" s="546" t="s">
        <v>469</v>
      </c>
      <c r="C35" s="546"/>
      <c r="D35" s="546"/>
      <c r="E35" s="546"/>
      <c r="F35" s="546"/>
      <c r="G35" s="546"/>
      <c r="H35" s="547">
        <v>150</v>
      </c>
      <c r="I35" s="548">
        <v>150000</v>
      </c>
    </row>
    <row r="36" spans="1:9" ht="12.75">
      <c r="A36" s="545"/>
      <c r="B36" s="546" t="s">
        <v>470</v>
      </c>
      <c r="C36" s="546"/>
      <c r="D36" s="546"/>
      <c r="E36" s="546"/>
      <c r="F36" s="546"/>
      <c r="G36" s="546"/>
      <c r="H36" s="547">
        <v>150</v>
      </c>
      <c r="I36" s="548">
        <v>125326.56</v>
      </c>
    </row>
    <row r="37" spans="1:9" ht="12.75">
      <c r="A37" s="545"/>
      <c r="B37" s="546" t="s">
        <v>471</v>
      </c>
      <c r="C37" s="546"/>
      <c r="D37" s="546"/>
      <c r="E37" s="546"/>
      <c r="F37" s="546"/>
      <c r="G37" s="546"/>
      <c r="H37" s="547"/>
      <c r="I37" s="548"/>
    </row>
    <row r="38" spans="1:9" ht="12.75">
      <c r="A38" s="545"/>
      <c r="B38" s="546" t="s">
        <v>472</v>
      </c>
      <c r="C38" s="546"/>
      <c r="D38" s="546"/>
      <c r="E38" s="546"/>
      <c r="F38" s="546"/>
      <c r="G38" s="546"/>
      <c r="H38" s="547"/>
      <c r="I38" s="548"/>
    </row>
    <row r="39" spans="1:9" ht="12.75" hidden="1">
      <c r="A39" s="545"/>
      <c r="B39" s="546"/>
      <c r="C39" s="546"/>
      <c r="D39" s="546"/>
      <c r="E39" s="546"/>
      <c r="F39" s="546"/>
      <c r="G39" s="546"/>
      <c r="H39" s="547"/>
      <c r="I39" s="548"/>
    </row>
    <row r="40" spans="1:9" ht="12.75" hidden="1">
      <c r="A40" s="545"/>
      <c r="B40" s="546"/>
      <c r="C40" s="546"/>
      <c r="D40" s="546"/>
      <c r="E40" s="546"/>
      <c r="F40" s="546"/>
      <c r="G40" s="546"/>
      <c r="H40" s="547"/>
      <c r="I40" s="548"/>
    </row>
    <row r="41" spans="1:9" ht="12.75">
      <c r="A41" s="545"/>
      <c r="B41" s="546" t="s">
        <v>473</v>
      </c>
      <c r="C41" s="546"/>
      <c r="D41" s="546"/>
      <c r="E41" s="546"/>
      <c r="F41" s="546"/>
      <c r="G41" s="546"/>
      <c r="H41" s="547">
        <v>5</v>
      </c>
      <c r="I41" s="548">
        <v>4700</v>
      </c>
    </row>
    <row r="42" spans="1:9" ht="12.75">
      <c r="A42" s="545"/>
      <c r="B42" s="559" t="s">
        <v>474</v>
      </c>
      <c r="C42" s="546"/>
      <c r="D42" s="546"/>
      <c r="E42" s="546"/>
      <c r="F42" s="546"/>
      <c r="G42" s="546"/>
      <c r="H42" s="547"/>
      <c r="I42" s="548"/>
    </row>
    <row r="43" spans="1:9" ht="12.75">
      <c r="A43" s="545"/>
      <c r="B43" s="559" t="s">
        <v>475</v>
      </c>
      <c r="C43" s="546"/>
      <c r="D43" s="546"/>
      <c r="E43" s="546"/>
      <c r="F43" s="546"/>
      <c r="G43" s="546"/>
      <c r="H43" s="547"/>
      <c r="I43" s="548"/>
    </row>
    <row r="44" spans="1:9" ht="12.75" hidden="1">
      <c r="A44" s="545"/>
      <c r="B44" s="546"/>
      <c r="C44" s="546"/>
      <c r="D44" s="546"/>
      <c r="E44" s="546"/>
      <c r="F44" s="546"/>
      <c r="G44" s="546"/>
      <c r="H44" s="547"/>
      <c r="I44" s="548"/>
    </row>
    <row r="45" spans="1:9" ht="12.75" hidden="1">
      <c r="A45" s="545"/>
      <c r="B45" s="546"/>
      <c r="C45" s="546"/>
      <c r="D45" s="546"/>
      <c r="E45" s="546"/>
      <c r="F45" s="546"/>
      <c r="G45" s="546"/>
      <c r="H45" s="547"/>
      <c r="I45" s="548"/>
    </row>
    <row r="46" spans="1:9" ht="12.75" hidden="1">
      <c r="A46" s="545"/>
      <c r="B46" s="546"/>
      <c r="C46" s="546"/>
      <c r="D46" s="546"/>
      <c r="E46" s="546"/>
      <c r="F46" s="546"/>
      <c r="G46" s="546"/>
      <c r="H46" s="547"/>
      <c r="I46" s="548"/>
    </row>
    <row r="47" spans="1:9" ht="12.75" hidden="1">
      <c r="A47" s="545"/>
      <c r="B47" s="546"/>
      <c r="C47" s="546"/>
      <c r="D47" s="546"/>
      <c r="E47" s="546"/>
      <c r="F47" s="546"/>
      <c r="G47" s="546"/>
      <c r="H47" s="547"/>
      <c r="I47" s="548"/>
    </row>
    <row r="48" spans="1:9" ht="12.75">
      <c r="A48" s="550"/>
      <c r="B48" s="552"/>
      <c r="C48" s="552"/>
      <c r="D48" s="552"/>
      <c r="E48" s="552"/>
      <c r="F48" s="552"/>
      <c r="G48" s="552"/>
      <c r="H48" s="553"/>
      <c r="I48" s="554"/>
    </row>
    <row r="49" spans="1:9" ht="12.75">
      <c r="A49" s="555"/>
      <c r="B49" s="556"/>
      <c r="C49" s="556"/>
      <c r="D49" s="556"/>
      <c r="E49" s="556"/>
      <c r="F49" s="556"/>
      <c r="G49" s="556"/>
      <c r="H49" s="557"/>
      <c r="I49" s="558"/>
    </row>
    <row r="50" spans="1:9" ht="14.25">
      <c r="A50" s="541" t="s">
        <v>361</v>
      </c>
      <c r="B50" s="542" t="s">
        <v>476</v>
      </c>
      <c r="C50" s="542"/>
      <c r="D50" s="542"/>
      <c r="E50" s="542"/>
      <c r="F50" s="542"/>
      <c r="G50" s="542"/>
      <c r="H50" s="543">
        <f>H10+H15-H28</f>
        <v>201.30999999999995</v>
      </c>
      <c r="I50" s="544">
        <f>I10+I15-I28</f>
        <v>226283.51</v>
      </c>
    </row>
    <row r="51" spans="1:9" ht="12.75">
      <c r="A51" s="545"/>
      <c r="B51" s="546"/>
      <c r="C51" s="546"/>
      <c r="D51" s="559" t="s">
        <v>477</v>
      </c>
      <c r="E51" s="546"/>
      <c r="F51" s="546"/>
      <c r="G51" s="546"/>
      <c r="H51" s="547"/>
      <c r="I51" s="548"/>
    </row>
    <row r="52" spans="1:9" ht="12.75" hidden="1">
      <c r="A52" s="545"/>
      <c r="B52" s="546"/>
      <c r="C52" s="546"/>
      <c r="D52" s="546"/>
      <c r="E52" s="546"/>
      <c r="F52" s="546"/>
      <c r="G52" s="546"/>
      <c r="H52" s="547"/>
      <c r="I52" s="548"/>
    </row>
    <row r="53" spans="1:9" ht="12.75" hidden="1">
      <c r="A53" s="545"/>
      <c r="B53" s="546"/>
      <c r="C53" s="546"/>
      <c r="D53" s="546"/>
      <c r="E53" s="546"/>
      <c r="F53" s="546"/>
      <c r="G53" s="546"/>
      <c r="H53" s="547"/>
      <c r="I53" s="548"/>
    </row>
    <row r="54" spans="1:9" ht="12.75" hidden="1">
      <c r="A54" s="545"/>
      <c r="B54" s="546"/>
      <c r="C54" s="546"/>
      <c r="D54" s="546"/>
      <c r="E54" s="546"/>
      <c r="F54" s="546"/>
      <c r="G54" s="546"/>
      <c r="H54" s="547"/>
      <c r="I54" s="548"/>
    </row>
    <row r="55" spans="1:9" ht="13.5" thickBot="1">
      <c r="A55" s="561"/>
      <c r="B55" s="562"/>
      <c r="C55" s="562"/>
      <c r="D55" s="562"/>
      <c r="E55" s="562"/>
      <c r="F55" s="562"/>
      <c r="G55" s="562"/>
      <c r="H55" s="563"/>
      <c r="I55" s="564"/>
    </row>
    <row r="56" ht="12.75">
      <c r="I56" s="565"/>
    </row>
    <row r="60" ht="12.75">
      <c r="A60" s="534" t="s">
        <v>478</v>
      </c>
    </row>
    <row r="62" spans="1:7" ht="12.75">
      <c r="A62" s="534" t="s">
        <v>479</v>
      </c>
      <c r="F62" s="534" t="s">
        <v>22</v>
      </c>
      <c r="G62" s="534" t="s">
        <v>417</v>
      </c>
    </row>
    <row r="63" spans="1:7" ht="12.75">
      <c r="A63" s="534" t="s">
        <v>936</v>
      </c>
      <c r="G63" s="534" t="s">
        <v>419</v>
      </c>
    </row>
  </sheetData>
  <sheetProtection/>
  <mergeCells count="2">
    <mergeCell ref="A5:I5"/>
    <mergeCell ref="A6:I6"/>
  </mergeCells>
  <printOptions horizontalCentered="1"/>
  <pageMargins left="0.787401575" right="0.787401575" top="0.984251969" bottom="0.984251969" header="0.4921259845" footer="0.4921259845"/>
  <pageSetup fitToHeight="1" fitToWidth="1" horizontalDpi="300" verticalDpi="300" orientation="portrait" paperSize="9" scale="7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63"/>
  <sheetViews>
    <sheetView zoomScalePageLayoutView="0" workbookViewId="0" topLeftCell="A20">
      <selection activeCell="C65" sqref="C65"/>
    </sheetView>
  </sheetViews>
  <sheetFormatPr defaultColWidth="9.140625" defaultRowHeight="12.75"/>
  <cols>
    <col min="1" max="1" width="7.7109375" style="566" customWidth="1"/>
    <col min="2" max="6" width="11.7109375" style="566" customWidth="1"/>
    <col min="7" max="7" width="20.7109375" style="566" customWidth="1"/>
    <col min="8" max="9" width="16.7109375" style="566" customWidth="1"/>
    <col min="10" max="16384" width="9.140625" style="566" customWidth="1"/>
  </cols>
  <sheetData>
    <row r="2" ht="12.75">
      <c r="A2" s="458" t="s">
        <v>186</v>
      </c>
    </row>
    <row r="3" spans="1:8" ht="12.75">
      <c r="A3" s="458" t="s">
        <v>456</v>
      </c>
      <c r="H3" s="458" t="s">
        <v>457</v>
      </c>
    </row>
    <row r="5" spans="1:9" ht="18">
      <c r="A5" s="1289" t="s">
        <v>480</v>
      </c>
      <c r="B5" s="1289"/>
      <c r="C5" s="1289"/>
      <c r="D5" s="1289"/>
      <c r="E5" s="1289"/>
      <c r="F5" s="1289"/>
      <c r="G5" s="1289"/>
      <c r="H5" s="1289"/>
      <c r="I5" s="1289"/>
    </row>
    <row r="6" spans="1:9" ht="12.75">
      <c r="A6" s="1290" t="s">
        <v>481</v>
      </c>
      <c r="B6" s="1290"/>
      <c r="C6" s="1290"/>
      <c r="D6" s="1290"/>
      <c r="E6" s="1290"/>
      <c r="F6" s="1290"/>
      <c r="G6" s="1290"/>
      <c r="H6" s="1290"/>
      <c r="I6" s="1290"/>
    </row>
    <row r="7" ht="13.5" thickBot="1"/>
    <row r="8" spans="8:9" ht="13.5" thickBot="1">
      <c r="H8" s="567" t="s">
        <v>460</v>
      </c>
      <c r="I8" s="568" t="s">
        <v>461</v>
      </c>
    </row>
    <row r="9" spans="1:9" ht="12.75">
      <c r="A9" s="569"/>
      <c r="B9" s="570"/>
      <c r="C9" s="570"/>
      <c r="D9" s="570"/>
      <c r="E9" s="570"/>
      <c r="F9" s="570"/>
      <c r="G9" s="570"/>
      <c r="H9" s="571"/>
      <c r="I9" s="572"/>
    </row>
    <row r="10" spans="1:9" ht="14.25">
      <c r="A10" s="476" t="s">
        <v>96</v>
      </c>
      <c r="B10" s="573" t="s">
        <v>462</v>
      </c>
      <c r="C10" s="573"/>
      <c r="D10" s="573"/>
      <c r="E10" s="573"/>
      <c r="F10" s="573"/>
      <c r="G10" s="573"/>
      <c r="H10" s="574">
        <v>33.62</v>
      </c>
      <c r="I10" s="575">
        <v>33621.9</v>
      </c>
    </row>
    <row r="11" spans="1:9" ht="12.75">
      <c r="A11" s="576"/>
      <c r="B11" s="577" t="s">
        <v>376</v>
      </c>
      <c r="C11" s="577"/>
      <c r="D11" s="577"/>
      <c r="E11" s="577"/>
      <c r="F11" s="577"/>
      <c r="G11" s="577"/>
      <c r="H11" s="578"/>
      <c r="I11" s="579"/>
    </row>
    <row r="12" spans="1:9" ht="12.75">
      <c r="A12" s="576"/>
      <c r="B12" s="580" t="s">
        <v>482</v>
      </c>
      <c r="C12" s="577"/>
      <c r="D12" s="577"/>
      <c r="E12" s="577"/>
      <c r="F12" s="577"/>
      <c r="G12" s="577"/>
      <c r="H12" s="578">
        <v>34</v>
      </c>
      <c r="I12" s="579">
        <v>33621.9</v>
      </c>
    </row>
    <row r="13" spans="1:9" ht="12.75">
      <c r="A13" s="581"/>
      <c r="B13" s="582" t="s">
        <v>483</v>
      </c>
      <c r="C13" s="583"/>
      <c r="D13" s="583"/>
      <c r="E13" s="583"/>
      <c r="F13" s="583"/>
      <c r="G13" s="583"/>
      <c r="H13" s="584"/>
      <c r="I13" s="585"/>
    </row>
    <row r="14" spans="1:9" ht="12.75">
      <c r="A14" s="586"/>
      <c r="B14" s="587"/>
      <c r="C14" s="587"/>
      <c r="D14" s="587"/>
      <c r="E14" s="587"/>
      <c r="F14" s="587"/>
      <c r="G14" s="587"/>
      <c r="H14" s="588"/>
      <c r="I14" s="589"/>
    </row>
    <row r="15" spans="1:9" ht="14.25">
      <c r="A15" s="476" t="s">
        <v>359</v>
      </c>
      <c r="B15" s="573" t="s">
        <v>375</v>
      </c>
      <c r="C15" s="573"/>
      <c r="D15" s="573"/>
      <c r="E15" s="573"/>
      <c r="F15" s="573"/>
      <c r="G15" s="573"/>
      <c r="H15" s="574">
        <f>SUM(H20:H24)</f>
        <v>0</v>
      </c>
      <c r="I15" s="575">
        <f>SUM(I20:I24)</f>
        <v>433521.47</v>
      </c>
    </row>
    <row r="16" spans="1:9" ht="12.75">
      <c r="A16" s="576"/>
      <c r="B16" s="577"/>
      <c r="C16" s="577"/>
      <c r="D16" s="577"/>
      <c r="E16" s="577"/>
      <c r="F16" s="577"/>
      <c r="G16" s="577"/>
      <c r="H16" s="578"/>
      <c r="I16" s="579"/>
    </row>
    <row r="17" spans="1:9" ht="12.75" hidden="1">
      <c r="A17" s="576"/>
      <c r="B17" s="577"/>
      <c r="C17" s="577"/>
      <c r="D17" s="577"/>
      <c r="E17" s="577"/>
      <c r="F17" s="577"/>
      <c r="G17" s="577"/>
      <c r="H17" s="578"/>
      <c r="I17" s="579"/>
    </row>
    <row r="18" spans="1:9" ht="12.75">
      <c r="A18" s="576"/>
      <c r="B18" s="577" t="s">
        <v>376</v>
      </c>
      <c r="C18" s="577"/>
      <c r="D18" s="577"/>
      <c r="E18" s="577"/>
      <c r="F18" s="577"/>
      <c r="G18" s="577"/>
      <c r="H18" s="578"/>
      <c r="I18" s="579"/>
    </row>
    <row r="19" spans="1:9" ht="12.75" hidden="1">
      <c r="A19" s="576"/>
      <c r="B19" s="577"/>
      <c r="C19" s="577"/>
      <c r="D19" s="577"/>
      <c r="E19" s="577"/>
      <c r="F19" s="577"/>
      <c r="G19" s="577"/>
      <c r="H19" s="578"/>
      <c r="I19" s="579"/>
    </row>
    <row r="20" spans="1:9" ht="12.75">
      <c r="A20" s="576"/>
      <c r="B20" s="577" t="s">
        <v>484</v>
      </c>
      <c r="C20" s="577"/>
      <c r="D20" s="577"/>
      <c r="E20" s="577"/>
      <c r="F20" s="577"/>
      <c r="G20" s="577"/>
      <c r="H20" s="578"/>
      <c r="I20" s="579">
        <v>9856</v>
      </c>
    </row>
    <row r="21" spans="1:9" ht="12.75" hidden="1">
      <c r="A21" s="576"/>
      <c r="B21" s="577"/>
      <c r="C21" s="577"/>
      <c r="D21" s="577"/>
      <c r="E21" s="577"/>
      <c r="F21" s="577"/>
      <c r="G21" s="577"/>
      <c r="H21" s="578"/>
      <c r="I21" s="579"/>
    </row>
    <row r="22" spans="1:9" ht="12.75">
      <c r="A22" s="576"/>
      <c r="B22" s="577" t="s">
        <v>485</v>
      </c>
      <c r="C22" s="577"/>
      <c r="D22" s="577"/>
      <c r="E22" s="577"/>
      <c r="F22" s="577"/>
      <c r="G22" s="577"/>
      <c r="H22" s="578"/>
      <c r="I22" s="579"/>
    </row>
    <row r="23" spans="1:9" ht="12.75">
      <c r="A23" s="576"/>
      <c r="B23" s="577" t="s">
        <v>486</v>
      </c>
      <c r="C23" s="577"/>
      <c r="D23" s="577"/>
      <c r="E23" s="577"/>
      <c r="F23" s="577"/>
      <c r="G23" s="577"/>
      <c r="H23" s="578"/>
      <c r="I23" s="579">
        <v>423665.47</v>
      </c>
    </row>
    <row r="24" spans="1:9" ht="12.75">
      <c r="A24" s="576"/>
      <c r="B24" s="577" t="s">
        <v>465</v>
      </c>
      <c r="C24" s="577"/>
      <c r="D24" s="577"/>
      <c r="E24" s="577"/>
      <c r="F24" s="577"/>
      <c r="G24" s="577"/>
      <c r="H24" s="578"/>
      <c r="I24" s="579"/>
    </row>
    <row r="25" spans="1:9" ht="12.75">
      <c r="A25" s="576"/>
      <c r="B25" s="590" t="s">
        <v>466</v>
      </c>
      <c r="C25" s="577"/>
      <c r="D25" s="577"/>
      <c r="E25" s="577"/>
      <c r="F25" s="577"/>
      <c r="G25" s="577"/>
      <c r="H25" s="578"/>
      <c r="I25" s="579"/>
    </row>
    <row r="26" spans="1:9" ht="12.75">
      <c r="A26" s="581"/>
      <c r="B26" s="591" t="s">
        <v>467</v>
      </c>
      <c r="C26" s="583"/>
      <c r="D26" s="583"/>
      <c r="E26" s="583"/>
      <c r="F26" s="583"/>
      <c r="G26" s="583"/>
      <c r="H26" s="584"/>
      <c r="I26" s="585"/>
    </row>
    <row r="27" spans="1:9" ht="12.75">
      <c r="A27" s="586"/>
      <c r="B27" s="587"/>
      <c r="C27" s="587"/>
      <c r="D27" s="587"/>
      <c r="E27" s="587"/>
      <c r="F27" s="587"/>
      <c r="G27" s="587"/>
      <c r="H27" s="588"/>
      <c r="I27" s="589"/>
    </row>
    <row r="28" spans="1:9" ht="14.25">
      <c r="A28" s="476" t="s">
        <v>360</v>
      </c>
      <c r="B28" s="573" t="s">
        <v>387</v>
      </c>
      <c r="C28" s="573"/>
      <c r="D28" s="573"/>
      <c r="E28" s="573"/>
      <c r="F28" s="573"/>
      <c r="G28" s="573"/>
      <c r="H28" s="574">
        <f>SUM(H33:H39,H41)</f>
        <v>0</v>
      </c>
      <c r="I28" s="575">
        <f>SUM(I33:I39,I41)</f>
        <v>8780</v>
      </c>
    </row>
    <row r="29" spans="1:9" ht="12.75" hidden="1">
      <c r="A29" s="576"/>
      <c r="B29" s="577"/>
      <c r="C29" s="577"/>
      <c r="D29" s="577"/>
      <c r="E29" s="577"/>
      <c r="F29" s="577"/>
      <c r="G29" s="577"/>
      <c r="H29" s="578"/>
      <c r="I29" s="579"/>
    </row>
    <row r="30" spans="1:9" ht="12.75" hidden="1">
      <c r="A30" s="576"/>
      <c r="B30" s="577"/>
      <c r="C30" s="577"/>
      <c r="D30" s="577"/>
      <c r="E30" s="577"/>
      <c r="F30" s="577"/>
      <c r="G30" s="577"/>
      <c r="H30" s="578"/>
      <c r="I30" s="579"/>
    </row>
    <row r="31" spans="1:9" ht="12.75">
      <c r="A31" s="576"/>
      <c r="B31" s="577"/>
      <c r="C31" s="577"/>
      <c r="D31" s="577"/>
      <c r="E31" s="577"/>
      <c r="F31" s="577"/>
      <c r="G31" s="577"/>
      <c r="H31" s="578"/>
      <c r="I31" s="579"/>
    </row>
    <row r="32" spans="1:9" ht="12.75">
      <c r="A32" s="576"/>
      <c r="B32" s="577" t="s">
        <v>376</v>
      </c>
      <c r="C32" s="577"/>
      <c r="D32" s="577"/>
      <c r="E32" s="577"/>
      <c r="F32" s="577"/>
      <c r="G32" s="577"/>
      <c r="H32" s="578"/>
      <c r="I32" s="579"/>
    </row>
    <row r="33" spans="1:9" ht="12.75">
      <c r="A33" s="576"/>
      <c r="B33" s="577" t="s">
        <v>468</v>
      </c>
      <c r="C33" s="577"/>
      <c r="D33" s="577"/>
      <c r="E33" s="577"/>
      <c r="F33" s="577"/>
      <c r="G33" s="577"/>
      <c r="H33" s="578"/>
      <c r="I33" s="579"/>
    </row>
    <row r="34" spans="1:9" ht="12.75">
      <c r="A34" s="576"/>
      <c r="B34" s="577" t="s">
        <v>487</v>
      </c>
      <c r="C34" s="577"/>
      <c r="D34" s="577"/>
      <c r="E34" s="577"/>
      <c r="F34" s="577"/>
      <c r="G34" s="577"/>
      <c r="H34" s="578"/>
      <c r="I34" s="579">
        <v>8780</v>
      </c>
    </row>
    <row r="35" spans="1:9" ht="12.75">
      <c r="A35" s="576"/>
      <c r="B35" s="577" t="s">
        <v>469</v>
      </c>
      <c r="C35" s="577"/>
      <c r="D35" s="577"/>
      <c r="E35" s="577"/>
      <c r="F35" s="577"/>
      <c r="G35" s="577"/>
      <c r="H35" s="578"/>
      <c r="I35" s="579"/>
    </row>
    <row r="36" spans="1:9" ht="12.75">
      <c r="A36" s="576"/>
      <c r="B36" s="577" t="s">
        <v>470</v>
      </c>
      <c r="C36" s="577"/>
      <c r="D36" s="577"/>
      <c r="E36" s="577"/>
      <c r="F36" s="577"/>
      <c r="G36" s="577"/>
      <c r="H36" s="578"/>
      <c r="I36" s="579"/>
    </row>
    <row r="37" spans="1:9" ht="12.75">
      <c r="A37" s="576"/>
      <c r="B37" s="577" t="s">
        <v>471</v>
      </c>
      <c r="C37" s="577"/>
      <c r="D37" s="577"/>
      <c r="E37" s="577"/>
      <c r="F37" s="577"/>
      <c r="G37" s="577"/>
      <c r="H37" s="578"/>
      <c r="I37" s="579"/>
    </row>
    <row r="38" spans="1:9" ht="12.75">
      <c r="A38" s="576"/>
      <c r="B38" s="577" t="s">
        <v>472</v>
      </c>
      <c r="C38" s="577"/>
      <c r="D38" s="577"/>
      <c r="E38" s="577"/>
      <c r="F38" s="577"/>
      <c r="G38" s="577"/>
      <c r="H38" s="578"/>
      <c r="I38" s="579"/>
    </row>
    <row r="39" spans="1:9" ht="12.75">
      <c r="A39" s="576"/>
      <c r="B39" s="577" t="s">
        <v>488</v>
      </c>
      <c r="C39" s="577"/>
      <c r="D39" s="577"/>
      <c r="E39" s="577"/>
      <c r="F39" s="577"/>
      <c r="G39" s="577"/>
      <c r="H39" s="578"/>
      <c r="I39" s="579"/>
    </row>
    <row r="40" spans="1:9" ht="12.75" hidden="1">
      <c r="A40" s="576"/>
      <c r="B40" s="577"/>
      <c r="C40" s="577"/>
      <c r="D40" s="577"/>
      <c r="E40" s="577"/>
      <c r="F40" s="577"/>
      <c r="G40" s="577"/>
      <c r="H40" s="578"/>
      <c r="I40" s="579"/>
    </row>
    <row r="41" spans="1:9" ht="12.75">
      <c r="A41" s="576"/>
      <c r="B41" s="577" t="s">
        <v>473</v>
      </c>
      <c r="C41" s="577"/>
      <c r="D41" s="577"/>
      <c r="E41" s="577"/>
      <c r="F41" s="577"/>
      <c r="G41" s="577"/>
      <c r="H41" s="578"/>
      <c r="I41" s="579"/>
    </row>
    <row r="42" spans="1:9" ht="12.75">
      <c r="A42" s="576"/>
      <c r="B42" s="590" t="s">
        <v>474</v>
      </c>
      <c r="C42" s="577"/>
      <c r="D42" s="577"/>
      <c r="E42" s="577"/>
      <c r="F42" s="577"/>
      <c r="G42" s="577"/>
      <c r="H42" s="578"/>
      <c r="I42" s="579"/>
    </row>
    <row r="43" spans="1:9" ht="12.75">
      <c r="A43" s="576"/>
      <c r="B43" s="590" t="s">
        <v>475</v>
      </c>
      <c r="C43" s="577"/>
      <c r="D43" s="577"/>
      <c r="E43" s="577"/>
      <c r="F43" s="577"/>
      <c r="G43" s="577"/>
      <c r="H43" s="578"/>
      <c r="I43" s="579"/>
    </row>
    <row r="44" spans="1:9" ht="12.75" hidden="1">
      <c r="A44" s="576"/>
      <c r="B44" s="577"/>
      <c r="C44" s="577"/>
      <c r="D44" s="577"/>
      <c r="E44" s="577"/>
      <c r="F44" s="577"/>
      <c r="G44" s="577"/>
      <c r="H44" s="578"/>
      <c r="I44" s="579"/>
    </row>
    <row r="45" spans="1:9" ht="12.75" hidden="1">
      <c r="A45" s="576"/>
      <c r="B45" s="577"/>
      <c r="C45" s="577"/>
      <c r="D45" s="577"/>
      <c r="E45" s="577"/>
      <c r="F45" s="577"/>
      <c r="G45" s="577"/>
      <c r="H45" s="578"/>
      <c r="I45" s="579"/>
    </row>
    <row r="46" spans="1:9" ht="12.75" hidden="1">
      <c r="A46" s="576"/>
      <c r="B46" s="577"/>
      <c r="C46" s="577"/>
      <c r="D46" s="577"/>
      <c r="E46" s="577"/>
      <c r="F46" s="577"/>
      <c r="G46" s="577"/>
      <c r="H46" s="578"/>
      <c r="I46" s="579"/>
    </row>
    <row r="47" spans="1:9" ht="12.75" hidden="1">
      <c r="A47" s="576"/>
      <c r="B47" s="577"/>
      <c r="C47" s="577"/>
      <c r="D47" s="577"/>
      <c r="E47" s="577"/>
      <c r="F47" s="577"/>
      <c r="G47" s="577"/>
      <c r="H47" s="578"/>
      <c r="I47" s="579"/>
    </row>
    <row r="48" spans="1:9" ht="12.75">
      <c r="A48" s="581"/>
      <c r="B48" s="583"/>
      <c r="C48" s="583"/>
      <c r="D48" s="583"/>
      <c r="E48" s="583"/>
      <c r="F48" s="583"/>
      <c r="G48" s="583"/>
      <c r="H48" s="584"/>
      <c r="I48" s="585"/>
    </row>
    <row r="49" spans="1:9" ht="12.75">
      <c r="A49" s="586"/>
      <c r="B49" s="587"/>
      <c r="C49" s="587"/>
      <c r="D49" s="587"/>
      <c r="E49" s="587"/>
      <c r="F49" s="587"/>
      <c r="G49" s="587"/>
      <c r="H49" s="588"/>
      <c r="I49" s="589"/>
    </row>
    <row r="50" spans="1:9" ht="14.25">
      <c r="A50" s="476" t="s">
        <v>361</v>
      </c>
      <c r="B50" s="573" t="s">
        <v>476</v>
      </c>
      <c r="C50" s="573"/>
      <c r="D50" s="573"/>
      <c r="E50" s="573"/>
      <c r="F50" s="573"/>
      <c r="G50" s="573"/>
      <c r="H50" s="574">
        <f>H10+H15-H28</f>
        <v>33.62</v>
      </c>
      <c r="I50" s="575">
        <f>I10+I15-I28</f>
        <v>458363.37</v>
      </c>
    </row>
    <row r="51" spans="1:9" ht="12.75">
      <c r="A51" s="576"/>
      <c r="B51" s="577"/>
      <c r="C51" s="577"/>
      <c r="D51" s="590" t="s">
        <v>477</v>
      </c>
      <c r="E51" s="577"/>
      <c r="F51" s="577"/>
      <c r="G51" s="577"/>
      <c r="H51" s="578"/>
      <c r="I51" s="579"/>
    </row>
    <row r="52" spans="1:9" ht="12.75">
      <c r="A52" s="576"/>
      <c r="B52" s="577" t="s">
        <v>388</v>
      </c>
      <c r="C52" s="577"/>
      <c r="D52" s="577"/>
      <c r="E52" s="577"/>
      <c r="F52" s="577"/>
      <c r="G52" s="577"/>
      <c r="H52" s="578"/>
      <c r="I52" s="579"/>
    </row>
    <row r="53" spans="1:9" ht="12.75">
      <c r="A53" s="576"/>
      <c r="B53" s="577" t="s">
        <v>482</v>
      </c>
      <c r="C53" s="577"/>
      <c r="D53" s="577"/>
      <c r="E53" s="577"/>
      <c r="F53" s="577"/>
      <c r="G53" s="577"/>
      <c r="H53" s="578">
        <f>IF(TRUNC(H50)=0,0,H12+H20+H22-H33-H34-H35-H36-H37-H38-H41)</f>
        <v>34</v>
      </c>
      <c r="I53" s="579">
        <f>IF(TRUNC(I50)=0,0,I12+I20+I22-I33-I34-I35-I36-I37-I38-I41)</f>
        <v>34697.9</v>
      </c>
    </row>
    <row r="54" spans="1:9" ht="12.75">
      <c r="A54" s="576"/>
      <c r="B54" s="577" t="s">
        <v>489</v>
      </c>
      <c r="C54" s="577"/>
      <c r="D54" s="577"/>
      <c r="E54" s="577"/>
      <c r="F54" s="577"/>
      <c r="G54" s="577"/>
      <c r="H54" s="578">
        <f>IF(TRUNC(H50)=0,0,H13+H23-H39)</f>
        <v>0</v>
      </c>
      <c r="I54" s="579">
        <f>IF(TRUNC(I50)=0,0,I13+I23-I39)</f>
        <v>423665.47</v>
      </c>
    </row>
    <row r="55" spans="1:9" ht="13.5" thickBot="1">
      <c r="A55" s="592"/>
      <c r="B55" s="593"/>
      <c r="C55" s="593"/>
      <c r="D55" s="593"/>
      <c r="E55" s="593"/>
      <c r="F55" s="593"/>
      <c r="G55" s="593"/>
      <c r="H55" s="594"/>
      <c r="I55" s="595"/>
    </row>
    <row r="56" ht="12.75">
      <c r="I56" s="596"/>
    </row>
    <row r="60" ht="12.75">
      <c r="A60" s="566" t="s">
        <v>478</v>
      </c>
    </row>
    <row r="62" spans="1:7" ht="12.75">
      <c r="A62" s="566" t="s">
        <v>479</v>
      </c>
      <c r="F62" s="566" t="s">
        <v>22</v>
      </c>
      <c r="G62" s="566" t="s">
        <v>417</v>
      </c>
    </row>
    <row r="63" spans="1:7" ht="12.75">
      <c r="A63" s="1249" t="s">
        <v>937</v>
      </c>
      <c r="G63" s="566" t="s">
        <v>419</v>
      </c>
    </row>
  </sheetData>
  <sheetProtection/>
  <mergeCells count="2">
    <mergeCell ref="A5:I5"/>
    <mergeCell ref="A6:I6"/>
  </mergeCells>
  <printOptions horizontalCentered="1"/>
  <pageMargins left="0.787401575" right="0.787401575" top="0.984251969" bottom="0.984251969" header="0.4921259845" footer="0.4921259845"/>
  <pageSetup fitToHeight="1" fitToWidth="1" horizontalDpi="600" verticalDpi="600" orientation="portrait" paperSize="9" scale="72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58"/>
  <sheetViews>
    <sheetView zoomScalePageLayoutView="0" workbookViewId="0" topLeftCell="A1">
      <selection activeCell="G59" sqref="G59"/>
    </sheetView>
  </sheetViews>
  <sheetFormatPr defaultColWidth="9.140625" defaultRowHeight="12.75"/>
  <cols>
    <col min="1" max="1" width="7.7109375" style="566" customWidth="1"/>
    <col min="2" max="6" width="11.7109375" style="566" customWidth="1"/>
    <col min="7" max="7" width="15.7109375" style="566" customWidth="1"/>
    <col min="8" max="9" width="16.7109375" style="566" customWidth="1"/>
    <col min="10" max="16384" width="9.140625" style="566" customWidth="1"/>
  </cols>
  <sheetData>
    <row r="2" ht="12.75">
      <c r="A2" s="458" t="s">
        <v>186</v>
      </c>
    </row>
    <row r="3" spans="1:8" ht="12.75">
      <c r="A3" s="458" t="s">
        <v>456</v>
      </c>
      <c r="H3" s="458" t="s">
        <v>457</v>
      </c>
    </row>
    <row r="5" spans="1:9" ht="18">
      <c r="A5" s="1285" t="s">
        <v>490</v>
      </c>
      <c r="B5" s="1285"/>
      <c r="C5" s="1285"/>
      <c r="D5" s="1285"/>
      <c r="E5" s="1285"/>
      <c r="F5" s="1285"/>
      <c r="G5" s="1285"/>
      <c r="H5" s="1285"/>
      <c r="I5" s="1285"/>
    </row>
    <row r="6" spans="1:9" ht="18">
      <c r="A6" s="597"/>
      <c r="B6" s="597"/>
      <c r="C6" s="597"/>
      <c r="D6" s="597"/>
      <c r="E6" s="597"/>
      <c r="F6" s="597"/>
      <c r="G6" s="597"/>
      <c r="H6" s="597"/>
      <c r="I6" s="597"/>
    </row>
    <row r="7" ht="13.5" thickBot="1"/>
    <row r="8" spans="8:9" ht="13.5" thickBot="1">
      <c r="H8" s="598" t="s">
        <v>460</v>
      </c>
      <c r="I8" s="599" t="s">
        <v>461</v>
      </c>
    </row>
    <row r="9" spans="1:9" ht="12.75">
      <c r="A9" s="569"/>
      <c r="B9" s="570"/>
      <c r="C9" s="570"/>
      <c r="D9" s="570"/>
      <c r="E9" s="570"/>
      <c r="F9" s="570"/>
      <c r="G9" s="570"/>
      <c r="H9" s="571"/>
      <c r="I9" s="572"/>
    </row>
    <row r="10" spans="1:9" ht="14.25">
      <c r="A10" s="476" t="s">
        <v>96</v>
      </c>
      <c r="B10" s="573" t="s">
        <v>491</v>
      </c>
      <c r="C10" s="573"/>
      <c r="D10" s="573"/>
      <c r="E10" s="573"/>
      <c r="F10" s="573"/>
      <c r="G10" s="573"/>
      <c r="H10" s="574">
        <v>71.57</v>
      </c>
      <c r="I10" s="575">
        <v>71565.04</v>
      </c>
    </row>
    <row r="11" spans="1:9" ht="12.75" hidden="1">
      <c r="A11" s="576"/>
      <c r="B11" s="577"/>
      <c r="C11" s="577"/>
      <c r="D11" s="577"/>
      <c r="E11" s="577"/>
      <c r="F11" s="577"/>
      <c r="G11" s="577"/>
      <c r="H11" s="578"/>
      <c r="I11" s="579"/>
    </row>
    <row r="12" spans="1:9" ht="12.75">
      <c r="A12" s="581"/>
      <c r="B12" s="583"/>
      <c r="C12" s="583"/>
      <c r="D12" s="583"/>
      <c r="E12" s="583"/>
      <c r="F12" s="583"/>
      <c r="G12" s="583"/>
      <c r="H12" s="584"/>
      <c r="I12" s="585"/>
    </row>
    <row r="13" spans="1:9" ht="12.75">
      <c r="A13" s="586"/>
      <c r="B13" s="587"/>
      <c r="C13" s="587"/>
      <c r="D13" s="587"/>
      <c r="E13" s="587"/>
      <c r="F13" s="587"/>
      <c r="G13" s="587"/>
      <c r="H13" s="588"/>
      <c r="I13" s="589"/>
    </row>
    <row r="14" spans="1:9" ht="14.25">
      <c r="A14" s="476" t="s">
        <v>359</v>
      </c>
      <c r="B14" s="573" t="s">
        <v>375</v>
      </c>
      <c r="C14" s="573"/>
      <c r="D14" s="573"/>
      <c r="E14" s="573"/>
      <c r="F14" s="573"/>
      <c r="G14" s="573"/>
      <c r="H14" s="574">
        <f>SUM(H17:H19)</f>
        <v>302.91</v>
      </c>
      <c r="I14" s="575">
        <f>SUM(I17:I20)</f>
        <v>300597</v>
      </c>
    </row>
    <row r="15" spans="1:9" ht="12.75">
      <c r="A15" s="576"/>
      <c r="B15" s="577"/>
      <c r="C15" s="577"/>
      <c r="D15" s="577"/>
      <c r="E15" s="577"/>
      <c r="F15" s="577"/>
      <c r="G15" s="577"/>
      <c r="H15" s="578"/>
      <c r="I15" s="579"/>
    </row>
    <row r="16" spans="1:9" ht="12.75">
      <c r="A16" s="576"/>
      <c r="B16" s="577" t="s">
        <v>376</v>
      </c>
      <c r="C16" s="577"/>
      <c r="D16" s="577"/>
      <c r="E16" s="577"/>
      <c r="F16" s="577"/>
      <c r="G16" s="577"/>
      <c r="H16" s="578"/>
      <c r="I16" s="579"/>
    </row>
    <row r="17" spans="1:9" ht="12.75">
      <c r="A17" s="576"/>
      <c r="B17" s="577" t="s">
        <v>492</v>
      </c>
      <c r="D17" s="577"/>
      <c r="E17" s="577"/>
      <c r="F17" s="577"/>
      <c r="G17" s="577"/>
      <c r="H17" s="578">
        <v>302.91</v>
      </c>
      <c r="I17" s="579">
        <v>300597</v>
      </c>
    </row>
    <row r="18" spans="1:9" ht="12.75" hidden="1">
      <c r="A18" s="576"/>
      <c r="B18" s="577"/>
      <c r="D18" s="577"/>
      <c r="E18" s="577"/>
      <c r="F18" s="577"/>
      <c r="G18" s="577"/>
      <c r="H18" s="578"/>
      <c r="I18" s="579"/>
    </row>
    <row r="19" spans="1:9" ht="12.75">
      <c r="A19" s="576"/>
      <c r="B19" s="577" t="s">
        <v>406</v>
      </c>
      <c r="D19" s="577"/>
      <c r="E19" s="577"/>
      <c r="F19" s="577"/>
      <c r="G19" s="577"/>
      <c r="H19" s="578"/>
      <c r="I19" s="579"/>
    </row>
    <row r="20" spans="1:9" ht="12.75" hidden="1">
      <c r="A20" s="576"/>
      <c r="B20" s="577"/>
      <c r="C20" s="577"/>
      <c r="D20" s="577"/>
      <c r="E20" s="577"/>
      <c r="F20" s="577"/>
      <c r="G20" s="577"/>
      <c r="H20" s="578"/>
      <c r="I20" s="579"/>
    </row>
    <row r="21" spans="1:9" ht="12.75">
      <c r="A21" s="576"/>
      <c r="B21" s="600" t="s">
        <v>493</v>
      </c>
      <c r="C21" s="600"/>
      <c r="D21" s="600"/>
      <c r="E21" s="600"/>
      <c r="F21" s="600"/>
      <c r="G21" s="600"/>
      <c r="H21" s="601"/>
      <c r="I21" s="602"/>
    </row>
    <row r="22" spans="1:9" ht="12.75">
      <c r="A22" s="576"/>
      <c r="B22" s="603" t="s">
        <v>494</v>
      </c>
      <c r="C22" s="577"/>
      <c r="D22" s="577"/>
      <c r="E22" s="577"/>
      <c r="F22" s="577"/>
      <c r="G22" s="577"/>
      <c r="H22" s="578"/>
      <c r="I22" s="579"/>
    </row>
    <row r="23" spans="1:9" ht="12.75">
      <c r="A23" s="576"/>
      <c r="B23" s="603" t="s">
        <v>495</v>
      </c>
      <c r="C23" s="577"/>
      <c r="D23" s="577"/>
      <c r="E23" s="577"/>
      <c r="F23" s="577"/>
      <c r="G23" s="577"/>
      <c r="H23" s="578"/>
      <c r="I23" s="579"/>
    </row>
    <row r="24" spans="1:9" ht="12.75" hidden="1">
      <c r="A24" s="576"/>
      <c r="B24" s="577"/>
      <c r="C24" s="577"/>
      <c r="D24" s="577"/>
      <c r="E24" s="577"/>
      <c r="F24" s="577"/>
      <c r="G24" s="577"/>
      <c r="H24" s="578"/>
      <c r="I24" s="579"/>
    </row>
    <row r="25" spans="1:9" ht="12.75">
      <c r="A25" s="581"/>
      <c r="B25" s="604" t="s">
        <v>496</v>
      </c>
      <c r="C25" s="583"/>
      <c r="D25" s="583"/>
      <c r="E25" s="583"/>
      <c r="F25" s="583"/>
      <c r="G25" s="583"/>
      <c r="H25" s="584"/>
      <c r="I25" s="585"/>
    </row>
    <row r="26" spans="1:9" ht="12.75">
      <c r="A26" s="586"/>
      <c r="B26" s="587"/>
      <c r="C26" s="587"/>
      <c r="D26" s="587"/>
      <c r="E26" s="587"/>
      <c r="F26" s="587"/>
      <c r="G26" s="587"/>
      <c r="H26" s="588"/>
      <c r="I26" s="589"/>
    </row>
    <row r="27" spans="1:9" ht="14.25">
      <c r="A27" s="476" t="s">
        <v>360</v>
      </c>
      <c r="B27" s="573" t="s">
        <v>387</v>
      </c>
      <c r="C27" s="573"/>
      <c r="D27" s="573"/>
      <c r="E27" s="573"/>
      <c r="F27" s="573"/>
      <c r="G27" s="573"/>
      <c r="H27" s="574">
        <f>SUM(H32:H44)</f>
        <v>345</v>
      </c>
      <c r="I27" s="575">
        <f>SUM(I32:I44)</f>
        <v>315647</v>
      </c>
    </row>
    <row r="28" spans="1:9" ht="12.75">
      <c r="A28" s="576"/>
      <c r="B28" s="577"/>
      <c r="C28" s="577"/>
      <c r="D28" s="577"/>
      <c r="E28" s="577"/>
      <c r="F28" s="577"/>
      <c r="G28" s="577"/>
      <c r="H28" s="578"/>
      <c r="I28" s="579"/>
    </row>
    <row r="29" spans="1:9" ht="12.75" hidden="1">
      <c r="A29" s="576"/>
      <c r="B29" s="577"/>
      <c r="C29" s="577"/>
      <c r="D29" s="577"/>
      <c r="E29" s="577"/>
      <c r="F29" s="577"/>
      <c r="G29" s="577"/>
      <c r="H29" s="578"/>
      <c r="I29" s="579"/>
    </row>
    <row r="30" spans="1:9" ht="12.75">
      <c r="A30" s="576"/>
      <c r="B30" s="577" t="s">
        <v>376</v>
      </c>
      <c r="C30" s="577"/>
      <c r="D30" s="577"/>
      <c r="E30" s="577"/>
      <c r="F30" s="577"/>
      <c r="G30" s="577"/>
      <c r="H30" s="578"/>
      <c r="I30" s="579"/>
    </row>
    <row r="31" spans="1:9" ht="12.75">
      <c r="A31" s="576"/>
      <c r="B31" s="577"/>
      <c r="C31" s="577"/>
      <c r="D31" s="577"/>
      <c r="E31" s="577"/>
      <c r="F31" s="577"/>
      <c r="G31" s="577"/>
      <c r="H31" s="578"/>
      <c r="I31" s="579"/>
    </row>
    <row r="32" spans="1:9" ht="12.75">
      <c r="A32" s="576"/>
      <c r="B32" s="577" t="s">
        <v>497</v>
      </c>
      <c r="C32" s="577"/>
      <c r="D32" s="577"/>
      <c r="E32" s="577"/>
      <c r="F32" s="577"/>
      <c r="G32" s="577"/>
      <c r="H32" s="578">
        <v>345</v>
      </c>
      <c r="I32" s="579">
        <v>315647</v>
      </c>
    </row>
    <row r="33" spans="1:9" ht="12.75">
      <c r="A33" s="576"/>
      <c r="B33" s="577"/>
      <c r="C33" s="577"/>
      <c r="D33" s="577"/>
      <c r="E33" s="577"/>
      <c r="F33" s="577"/>
      <c r="G33" s="577"/>
      <c r="H33" s="578"/>
      <c r="I33" s="579"/>
    </row>
    <row r="34" spans="1:9" ht="12.75">
      <c r="A34" s="576"/>
      <c r="B34" s="577" t="s">
        <v>498</v>
      </c>
      <c r="C34" s="577"/>
      <c r="D34" s="577"/>
      <c r="E34" s="577"/>
      <c r="F34" s="577"/>
      <c r="G34" s="577"/>
      <c r="H34" s="578"/>
      <c r="I34" s="579"/>
    </row>
    <row r="35" spans="1:9" ht="12.75">
      <c r="A35" s="576"/>
      <c r="B35" s="577"/>
      <c r="C35" s="577"/>
      <c r="D35" s="577"/>
      <c r="E35" s="577"/>
      <c r="F35" s="577"/>
      <c r="G35" s="577"/>
      <c r="H35" s="578"/>
      <c r="I35" s="579"/>
    </row>
    <row r="36" spans="1:9" ht="12.75">
      <c r="A36" s="576"/>
      <c r="B36" s="577"/>
      <c r="C36" s="577"/>
      <c r="D36" s="577"/>
      <c r="E36" s="577"/>
      <c r="F36" s="577"/>
      <c r="G36" s="577"/>
      <c r="H36" s="578"/>
      <c r="I36" s="579"/>
    </row>
    <row r="37" spans="1:9" ht="12.75">
      <c r="A37" s="576"/>
      <c r="B37" s="577"/>
      <c r="C37" s="577"/>
      <c r="D37" s="577"/>
      <c r="E37" s="577"/>
      <c r="F37" s="577"/>
      <c r="G37" s="577"/>
      <c r="H37" s="578"/>
      <c r="I37" s="579"/>
    </row>
    <row r="38" spans="1:9" ht="12.75">
      <c r="A38" s="576"/>
      <c r="B38" s="577"/>
      <c r="C38" s="577"/>
      <c r="D38" s="577"/>
      <c r="E38" s="577"/>
      <c r="F38" s="577"/>
      <c r="G38" s="577"/>
      <c r="H38" s="578"/>
      <c r="I38" s="579"/>
    </row>
    <row r="39" spans="1:9" ht="12.75">
      <c r="A39" s="576"/>
      <c r="B39" s="577"/>
      <c r="C39" s="577"/>
      <c r="D39" s="577"/>
      <c r="E39" s="577"/>
      <c r="F39" s="577"/>
      <c r="G39" s="577"/>
      <c r="H39" s="578"/>
      <c r="I39" s="579"/>
    </row>
    <row r="40" spans="1:9" ht="12.75">
      <c r="A40" s="576"/>
      <c r="B40" s="577"/>
      <c r="C40" s="577"/>
      <c r="D40" s="577"/>
      <c r="E40" s="577"/>
      <c r="F40" s="577"/>
      <c r="G40" s="577"/>
      <c r="H40" s="578"/>
      <c r="I40" s="579"/>
    </row>
    <row r="41" spans="1:9" ht="12.75">
      <c r="A41" s="576"/>
      <c r="B41" s="600" t="s">
        <v>499</v>
      </c>
      <c r="C41" s="600"/>
      <c r="D41" s="600"/>
      <c r="E41" s="600"/>
      <c r="F41" s="600"/>
      <c r="G41" s="600"/>
      <c r="H41" s="601"/>
      <c r="I41" s="602"/>
    </row>
    <row r="42" spans="1:9" ht="12.75">
      <c r="A42" s="576"/>
      <c r="B42" s="603" t="s">
        <v>500</v>
      </c>
      <c r="C42" s="577"/>
      <c r="D42" s="577"/>
      <c r="E42" s="577"/>
      <c r="F42" s="577"/>
      <c r="G42" s="577"/>
      <c r="H42" s="578"/>
      <c r="I42" s="579"/>
    </row>
    <row r="43" spans="1:9" ht="12.75">
      <c r="A43" s="576"/>
      <c r="B43" s="603" t="s">
        <v>501</v>
      </c>
      <c r="C43" s="577"/>
      <c r="D43" s="577"/>
      <c r="E43" s="577"/>
      <c r="F43" s="577"/>
      <c r="G43" s="577"/>
      <c r="H43" s="578"/>
      <c r="I43" s="579"/>
    </row>
    <row r="44" spans="1:9" ht="12.75" hidden="1">
      <c r="A44" s="576"/>
      <c r="B44" s="577"/>
      <c r="C44" s="577"/>
      <c r="D44" s="577"/>
      <c r="E44" s="577"/>
      <c r="F44" s="577"/>
      <c r="G44" s="577"/>
      <c r="H44" s="578"/>
      <c r="I44" s="579"/>
    </row>
    <row r="45" spans="1:9" ht="12.75" hidden="1">
      <c r="A45" s="576"/>
      <c r="B45" s="577"/>
      <c r="C45" s="577"/>
      <c r="D45" s="577"/>
      <c r="E45" s="577"/>
      <c r="F45" s="577"/>
      <c r="G45" s="577"/>
      <c r="H45" s="578"/>
      <c r="I45" s="579"/>
    </row>
    <row r="46" spans="1:9" ht="12.75">
      <c r="A46" s="581"/>
      <c r="B46" s="583"/>
      <c r="C46" s="583"/>
      <c r="D46" s="583"/>
      <c r="E46" s="583"/>
      <c r="F46" s="583"/>
      <c r="G46" s="583"/>
      <c r="H46" s="584"/>
      <c r="I46" s="585"/>
    </row>
    <row r="47" spans="1:9" ht="12.75">
      <c r="A47" s="586"/>
      <c r="B47" s="587"/>
      <c r="C47" s="587"/>
      <c r="D47" s="587"/>
      <c r="E47" s="587"/>
      <c r="F47" s="587"/>
      <c r="G47" s="587"/>
      <c r="H47" s="588"/>
      <c r="I47" s="589"/>
    </row>
    <row r="48" spans="1:9" ht="14.25">
      <c r="A48" s="476" t="s">
        <v>361</v>
      </c>
      <c r="B48" s="573" t="s">
        <v>502</v>
      </c>
      <c r="C48" s="573"/>
      <c r="D48" s="573"/>
      <c r="E48" s="573"/>
      <c r="F48" s="573"/>
      <c r="G48" s="573"/>
      <c r="H48" s="574">
        <f>H10+H14-H27</f>
        <v>29.480000000000018</v>
      </c>
      <c r="I48" s="575">
        <f>I10+I14-I27</f>
        <v>56515.03999999998</v>
      </c>
    </row>
    <row r="49" spans="1:9" ht="12.75">
      <c r="A49" s="576"/>
      <c r="B49" s="577"/>
      <c r="C49" s="603" t="s">
        <v>503</v>
      </c>
      <c r="D49" s="577"/>
      <c r="E49" s="577"/>
      <c r="F49" s="577"/>
      <c r="G49" s="577"/>
      <c r="H49" s="578"/>
      <c r="I49" s="579"/>
    </row>
    <row r="50" spans="1:9" ht="13.5" thickBot="1">
      <c r="A50" s="592"/>
      <c r="B50" s="593"/>
      <c r="C50" s="593"/>
      <c r="D50" s="593"/>
      <c r="E50" s="593"/>
      <c r="F50" s="593"/>
      <c r="G50" s="593"/>
      <c r="H50" s="594"/>
      <c r="I50" s="595"/>
    </row>
    <row r="51" spans="8:9" ht="12.75">
      <c r="H51" s="605"/>
      <c r="I51" s="606"/>
    </row>
    <row r="55" ht="12.75">
      <c r="A55" s="566" t="s">
        <v>478</v>
      </c>
    </row>
    <row r="57" spans="1:7" ht="12.75">
      <c r="A57" s="566" t="s">
        <v>479</v>
      </c>
      <c r="F57" s="566" t="s">
        <v>22</v>
      </c>
      <c r="G57" s="566" t="s">
        <v>417</v>
      </c>
    </row>
    <row r="58" spans="1:7" ht="12.75">
      <c r="A58" s="566" t="s">
        <v>504</v>
      </c>
      <c r="G58" s="566" t="s">
        <v>419</v>
      </c>
    </row>
  </sheetData>
  <sheetProtection/>
  <mergeCells count="1">
    <mergeCell ref="A5:I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52"/>
  <sheetViews>
    <sheetView zoomScalePageLayoutView="0" workbookViewId="0" topLeftCell="A7">
      <selection activeCell="B54" sqref="B54"/>
    </sheetView>
  </sheetViews>
  <sheetFormatPr defaultColWidth="9.140625" defaultRowHeight="12.75"/>
  <cols>
    <col min="1" max="1" width="7.7109375" style="566" customWidth="1"/>
    <col min="2" max="6" width="11.7109375" style="566" customWidth="1"/>
    <col min="7" max="7" width="15.7109375" style="566" customWidth="1"/>
    <col min="8" max="9" width="16.7109375" style="566" customWidth="1"/>
    <col min="10" max="16384" width="9.140625" style="566" customWidth="1"/>
  </cols>
  <sheetData>
    <row r="2" ht="12.75">
      <c r="A2" s="458" t="s">
        <v>186</v>
      </c>
    </row>
    <row r="3" spans="1:8" ht="12.75">
      <c r="A3" s="458" t="s">
        <v>456</v>
      </c>
      <c r="H3" s="458" t="s">
        <v>457</v>
      </c>
    </row>
    <row r="5" spans="1:9" ht="18">
      <c r="A5" s="1289" t="s">
        <v>505</v>
      </c>
      <c r="B5" s="1289"/>
      <c r="C5" s="1289"/>
      <c r="D5" s="1289"/>
      <c r="E5" s="1289"/>
      <c r="F5" s="1289"/>
      <c r="G5" s="1289"/>
      <c r="H5" s="1289"/>
      <c r="I5" s="1289"/>
    </row>
    <row r="6" spans="1:9" ht="18">
      <c r="A6" s="607"/>
      <c r="B6" s="607"/>
      <c r="C6" s="607"/>
      <c r="D6" s="607"/>
      <c r="E6" s="607"/>
      <c r="F6" s="607"/>
      <c r="G6" s="607"/>
      <c r="H6" s="607"/>
      <c r="I6" s="607"/>
    </row>
    <row r="7" ht="13.5" thickBot="1"/>
    <row r="8" spans="8:9" ht="13.5" thickBot="1">
      <c r="H8" s="567" t="s">
        <v>460</v>
      </c>
      <c r="I8" s="568" t="s">
        <v>461</v>
      </c>
    </row>
    <row r="9" spans="1:9" ht="12.75">
      <c r="A9" s="569"/>
      <c r="B9" s="570"/>
      <c r="C9" s="570"/>
      <c r="D9" s="570"/>
      <c r="E9" s="570"/>
      <c r="F9" s="570"/>
      <c r="G9" s="570"/>
      <c r="H9" s="571"/>
      <c r="I9" s="572"/>
    </row>
    <row r="10" spans="1:9" ht="14.25">
      <c r="A10" s="476" t="s">
        <v>96</v>
      </c>
      <c r="B10" s="573" t="s">
        <v>506</v>
      </c>
      <c r="C10" s="573"/>
      <c r="D10" s="573"/>
      <c r="E10" s="573"/>
      <c r="F10" s="573"/>
      <c r="G10" s="573"/>
      <c r="H10" s="574">
        <v>5.11</v>
      </c>
      <c r="I10" s="575">
        <v>5110</v>
      </c>
    </row>
    <row r="11" spans="1:9" ht="12.75" hidden="1">
      <c r="A11" s="576"/>
      <c r="B11" s="577"/>
      <c r="C11" s="577"/>
      <c r="D11" s="577"/>
      <c r="E11" s="577"/>
      <c r="F11" s="577"/>
      <c r="G11" s="577"/>
      <c r="H11" s="578"/>
      <c r="I11" s="579"/>
    </row>
    <row r="12" spans="1:9" ht="12.75">
      <c r="A12" s="581"/>
      <c r="B12" s="583"/>
      <c r="C12" s="583"/>
      <c r="D12" s="583"/>
      <c r="E12" s="583"/>
      <c r="F12" s="583"/>
      <c r="G12" s="583"/>
      <c r="H12" s="584"/>
      <c r="I12" s="585"/>
    </row>
    <row r="13" spans="1:9" ht="12.75">
      <c r="A13" s="586"/>
      <c r="B13" s="587"/>
      <c r="C13" s="587"/>
      <c r="D13" s="587"/>
      <c r="E13" s="587"/>
      <c r="F13" s="587"/>
      <c r="G13" s="587"/>
      <c r="H13" s="588"/>
      <c r="I13" s="589"/>
    </row>
    <row r="14" spans="1:9" ht="14.25">
      <c r="A14" s="476" t="s">
        <v>359</v>
      </c>
      <c r="B14" s="573" t="s">
        <v>375</v>
      </c>
      <c r="C14" s="573"/>
      <c r="D14" s="573"/>
      <c r="E14" s="573"/>
      <c r="F14" s="573"/>
      <c r="G14" s="573"/>
      <c r="H14" s="574">
        <f>SUM(H19:H22)</f>
        <v>100</v>
      </c>
      <c r="I14" s="575">
        <f>SUM(I19:I22)</f>
        <v>100000</v>
      </c>
    </row>
    <row r="15" spans="1:9" ht="12.75" hidden="1">
      <c r="A15" s="576"/>
      <c r="B15" s="577"/>
      <c r="C15" s="577"/>
      <c r="D15" s="577"/>
      <c r="E15" s="577"/>
      <c r="F15" s="577"/>
      <c r="G15" s="577"/>
      <c r="H15" s="578"/>
      <c r="I15" s="579"/>
    </row>
    <row r="16" spans="1:9" ht="12.75">
      <c r="A16" s="576"/>
      <c r="B16" s="577"/>
      <c r="C16" s="577"/>
      <c r="D16" s="577"/>
      <c r="E16" s="577"/>
      <c r="F16" s="577"/>
      <c r="G16" s="577"/>
      <c r="H16" s="578"/>
      <c r="I16" s="579"/>
    </row>
    <row r="17" spans="1:9" ht="12.75">
      <c r="A17" s="576"/>
      <c r="B17" s="577" t="s">
        <v>376</v>
      </c>
      <c r="C17" s="577"/>
      <c r="D17" s="577"/>
      <c r="E17" s="577"/>
      <c r="F17" s="577"/>
      <c r="G17" s="577"/>
      <c r="H17" s="578"/>
      <c r="I17" s="579"/>
    </row>
    <row r="18" spans="1:9" ht="12.75" hidden="1">
      <c r="A18" s="576"/>
      <c r="B18" s="577"/>
      <c r="C18" s="577"/>
      <c r="D18" s="577"/>
      <c r="E18" s="577"/>
      <c r="F18" s="577"/>
      <c r="G18" s="577"/>
      <c r="H18" s="578"/>
      <c r="I18" s="579"/>
    </row>
    <row r="19" spans="1:9" ht="12.75">
      <c r="A19" s="576"/>
      <c r="B19" s="577" t="s">
        <v>507</v>
      </c>
      <c r="C19" s="577"/>
      <c r="D19" s="577"/>
      <c r="E19" s="577"/>
      <c r="F19" s="577"/>
      <c r="G19" s="577"/>
      <c r="H19" s="578">
        <v>100</v>
      </c>
      <c r="I19" s="579">
        <v>100000</v>
      </c>
    </row>
    <row r="20" spans="1:9" ht="12.75">
      <c r="A20" s="576"/>
      <c r="B20" s="577" t="s">
        <v>464</v>
      </c>
      <c r="C20" s="577"/>
      <c r="D20" s="577"/>
      <c r="E20" s="577"/>
      <c r="F20" s="577"/>
      <c r="G20" s="577"/>
      <c r="H20" s="578"/>
      <c r="I20" s="579"/>
    </row>
    <row r="21" spans="1:9" ht="12.75" hidden="1">
      <c r="A21" s="576"/>
      <c r="B21" s="577"/>
      <c r="C21" s="577"/>
      <c r="D21" s="577"/>
      <c r="E21" s="577"/>
      <c r="F21" s="577"/>
      <c r="G21" s="577"/>
      <c r="H21" s="578"/>
      <c r="I21" s="579"/>
    </row>
    <row r="22" spans="1:9" ht="12.75">
      <c r="A22" s="576"/>
      <c r="B22" s="577" t="s">
        <v>508</v>
      </c>
      <c r="C22" s="577"/>
      <c r="D22" s="577"/>
      <c r="E22" s="577"/>
      <c r="F22" s="577"/>
      <c r="G22" s="577"/>
      <c r="H22" s="578"/>
      <c r="I22" s="579"/>
    </row>
    <row r="23" spans="1:9" ht="12.75">
      <c r="A23" s="576"/>
      <c r="B23" s="590" t="s">
        <v>509</v>
      </c>
      <c r="C23" s="577"/>
      <c r="D23" s="577"/>
      <c r="E23" s="577"/>
      <c r="F23" s="577"/>
      <c r="G23" s="577"/>
      <c r="H23" s="578"/>
      <c r="I23" s="579"/>
    </row>
    <row r="24" spans="1:9" ht="12.75">
      <c r="A24" s="576"/>
      <c r="B24" s="590" t="s">
        <v>510</v>
      </c>
      <c r="C24" s="577"/>
      <c r="D24" s="577"/>
      <c r="E24" s="577"/>
      <c r="F24" s="577"/>
      <c r="G24" s="577"/>
      <c r="H24" s="578"/>
      <c r="I24" s="579"/>
    </row>
    <row r="25" spans="1:9" ht="12.75">
      <c r="A25" s="581"/>
      <c r="B25" s="583"/>
      <c r="C25" s="583"/>
      <c r="D25" s="583"/>
      <c r="E25" s="583"/>
      <c r="F25" s="583"/>
      <c r="G25" s="583"/>
      <c r="H25" s="584"/>
      <c r="I25" s="585"/>
    </row>
    <row r="26" spans="1:9" ht="12.75">
      <c r="A26" s="586"/>
      <c r="B26" s="587"/>
      <c r="C26" s="587"/>
      <c r="D26" s="587"/>
      <c r="E26" s="587"/>
      <c r="F26" s="587"/>
      <c r="G26" s="587"/>
      <c r="H26" s="588"/>
      <c r="I26" s="589"/>
    </row>
    <row r="27" spans="1:9" ht="14.25">
      <c r="A27" s="476" t="s">
        <v>360</v>
      </c>
      <c r="B27" s="573" t="s">
        <v>387</v>
      </c>
      <c r="C27" s="573"/>
      <c r="D27" s="573"/>
      <c r="E27" s="573"/>
      <c r="F27" s="573"/>
      <c r="G27" s="573"/>
      <c r="H27" s="574">
        <f>SUM(H32:H35)</f>
        <v>0</v>
      </c>
      <c r="I27" s="575">
        <f>SUM(I32:I35)</f>
        <v>0</v>
      </c>
    </row>
    <row r="28" spans="1:9" ht="12.75">
      <c r="A28" s="576"/>
      <c r="B28" s="577"/>
      <c r="C28" s="577"/>
      <c r="D28" s="577"/>
      <c r="E28" s="577"/>
      <c r="F28" s="577"/>
      <c r="G28" s="577"/>
      <c r="H28" s="578"/>
      <c r="I28" s="579"/>
    </row>
    <row r="29" spans="1:9" ht="12.75" hidden="1">
      <c r="A29" s="576"/>
      <c r="B29" s="577"/>
      <c r="C29" s="577"/>
      <c r="D29" s="577"/>
      <c r="E29" s="577"/>
      <c r="F29" s="577"/>
      <c r="G29" s="577"/>
      <c r="H29" s="578"/>
      <c r="I29" s="579"/>
    </row>
    <row r="30" spans="1:9" ht="12.75">
      <c r="A30" s="576"/>
      <c r="B30" s="577" t="s">
        <v>376</v>
      </c>
      <c r="C30" s="577"/>
      <c r="D30" s="577"/>
      <c r="E30" s="577"/>
      <c r="F30" s="577"/>
      <c r="G30" s="577"/>
      <c r="H30" s="578"/>
      <c r="I30" s="579"/>
    </row>
    <row r="31" spans="1:9" ht="12.75" hidden="1">
      <c r="A31" s="576"/>
      <c r="B31" s="577"/>
      <c r="C31" s="577"/>
      <c r="D31" s="577"/>
      <c r="E31" s="577"/>
      <c r="F31" s="577"/>
      <c r="G31" s="577"/>
      <c r="H31" s="578"/>
      <c r="I31" s="579"/>
    </row>
    <row r="32" spans="1:9" ht="12.75">
      <c r="A32" s="576"/>
      <c r="B32" s="577" t="s">
        <v>511</v>
      </c>
      <c r="C32" s="577"/>
      <c r="D32" s="577"/>
      <c r="E32" s="577"/>
      <c r="F32" s="577"/>
      <c r="G32" s="577"/>
      <c r="H32" s="578"/>
      <c r="I32" s="579"/>
    </row>
    <row r="33" spans="1:9" ht="12.75">
      <c r="A33" s="576"/>
      <c r="B33" s="577" t="s">
        <v>512</v>
      </c>
      <c r="C33" s="577"/>
      <c r="D33" s="577"/>
      <c r="E33" s="577"/>
      <c r="F33" s="577"/>
      <c r="G33" s="577"/>
      <c r="H33" s="578"/>
      <c r="I33" s="579"/>
    </row>
    <row r="34" spans="1:9" ht="12.75" hidden="1">
      <c r="A34" s="576"/>
      <c r="B34" s="577"/>
      <c r="C34" s="577"/>
      <c r="D34" s="577"/>
      <c r="E34" s="577"/>
      <c r="F34" s="577"/>
      <c r="G34" s="577"/>
      <c r="H34" s="578"/>
      <c r="I34" s="579"/>
    </row>
    <row r="35" spans="1:9" ht="12.75">
      <c r="A35" s="576"/>
      <c r="B35" s="577" t="s">
        <v>513</v>
      </c>
      <c r="C35" s="577"/>
      <c r="D35" s="577"/>
      <c r="E35" s="577"/>
      <c r="F35" s="577"/>
      <c r="G35" s="577"/>
      <c r="H35" s="578"/>
      <c r="I35" s="579"/>
    </row>
    <row r="36" spans="1:9" ht="12.75">
      <c r="A36" s="576"/>
      <c r="B36" s="590" t="s">
        <v>474</v>
      </c>
      <c r="C36" s="577"/>
      <c r="D36" s="577"/>
      <c r="E36" s="577"/>
      <c r="F36" s="577"/>
      <c r="G36" s="577"/>
      <c r="H36" s="578"/>
      <c r="I36" s="579"/>
    </row>
    <row r="37" spans="1:9" ht="12.75">
      <c r="A37" s="576"/>
      <c r="B37" s="590" t="s">
        <v>475</v>
      </c>
      <c r="C37" s="577"/>
      <c r="D37" s="577"/>
      <c r="E37" s="577"/>
      <c r="F37" s="577"/>
      <c r="G37" s="577"/>
      <c r="H37" s="578"/>
      <c r="I37" s="579"/>
    </row>
    <row r="38" spans="1:9" ht="12.75" hidden="1">
      <c r="A38" s="576"/>
      <c r="B38" s="577"/>
      <c r="C38" s="577"/>
      <c r="D38" s="577"/>
      <c r="E38" s="577"/>
      <c r="F38" s="577"/>
      <c r="G38" s="577"/>
      <c r="H38" s="578"/>
      <c r="I38" s="579"/>
    </row>
    <row r="39" spans="1:9" ht="12.75" hidden="1">
      <c r="A39" s="576"/>
      <c r="B39" s="577"/>
      <c r="C39" s="577"/>
      <c r="D39" s="577"/>
      <c r="E39" s="577"/>
      <c r="F39" s="577"/>
      <c r="G39" s="577"/>
      <c r="H39" s="578"/>
      <c r="I39" s="579"/>
    </row>
    <row r="40" spans="1:9" ht="12.75">
      <c r="A40" s="581"/>
      <c r="B40" s="583"/>
      <c r="C40" s="583"/>
      <c r="D40" s="583"/>
      <c r="E40" s="583"/>
      <c r="F40" s="583"/>
      <c r="G40" s="583"/>
      <c r="H40" s="584"/>
      <c r="I40" s="585"/>
    </row>
    <row r="41" spans="1:9" ht="12.75">
      <c r="A41" s="586"/>
      <c r="B41" s="587"/>
      <c r="C41" s="587"/>
      <c r="D41" s="587"/>
      <c r="E41" s="587"/>
      <c r="F41" s="587"/>
      <c r="G41" s="587"/>
      <c r="H41" s="588"/>
      <c r="I41" s="589"/>
    </row>
    <row r="42" spans="1:9" ht="14.25">
      <c r="A42" s="476" t="s">
        <v>361</v>
      </c>
      <c r="B42" s="573" t="s">
        <v>514</v>
      </c>
      <c r="C42" s="573"/>
      <c r="D42" s="573"/>
      <c r="E42" s="573"/>
      <c r="F42" s="573"/>
      <c r="G42" s="573"/>
      <c r="H42" s="574">
        <f>H10+H14-H27</f>
        <v>105.11</v>
      </c>
      <c r="I42" s="575">
        <f>I10+I14-I27</f>
        <v>105110</v>
      </c>
    </row>
    <row r="43" spans="1:9" ht="12.75">
      <c r="A43" s="576"/>
      <c r="B43" s="577"/>
      <c r="C43" s="590" t="s">
        <v>503</v>
      </c>
      <c r="D43" s="577"/>
      <c r="E43" s="577"/>
      <c r="F43" s="577"/>
      <c r="G43" s="577"/>
      <c r="H43" s="578"/>
      <c r="I43" s="579"/>
    </row>
    <row r="44" spans="1:9" ht="13.5" thickBot="1">
      <c r="A44" s="592"/>
      <c r="B44" s="593"/>
      <c r="C44" s="593"/>
      <c r="D44" s="593"/>
      <c r="E44" s="593"/>
      <c r="F44" s="593"/>
      <c r="G44" s="593"/>
      <c r="H44" s="594"/>
      <c r="I44" s="595"/>
    </row>
    <row r="45" spans="8:9" ht="12.75">
      <c r="H45" s="605"/>
      <c r="I45" s="606"/>
    </row>
    <row r="49" ht="12.75">
      <c r="A49" s="566" t="s">
        <v>515</v>
      </c>
    </row>
    <row r="51" spans="1:7" ht="12.75">
      <c r="A51" s="566" t="s">
        <v>479</v>
      </c>
      <c r="F51" s="566" t="s">
        <v>22</v>
      </c>
      <c r="G51" s="566" t="s">
        <v>417</v>
      </c>
    </row>
    <row r="52" spans="1:7" ht="12.75">
      <c r="A52" s="1249" t="s">
        <v>937</v>
      </c>
      <c r="G52" s="566" t="s">
        <v>419</v>
      </c>
    </row>
  </sheetData>
  <sheetProtection/>
  <mergeCells count="1">
    <mergeCell ref="A5:I5"/>
  </mergeCells>
  <printOptions horizontalCentered="1"/>
  <pageMargins left="0.787401575" right="0.787401575" top="0.984251969" bottom="0.984251969" header="0.4921259845" footer="0.4921259845"/>
  <pageSetup fitToHeight="1" fitToWidth="1" horizontalDpi="600" verticalDpi="600" orientation="portrait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7"/>
  <sheetViews>
    <sheetView showGridLines="0" zoomScalePageLayoutView="0" workbookViewId="0" topLeftCell="A25">
      <selection activeCell="E12" sqref="E12"/>
    </sheetView>
  </sheetViews>
  <sheetFormatPr defaultColWidth="9.140625" defaultRowHeight="12.75"/>
  <cols>
    <col min="1" max="4" width="16.7109375" style="96" customWidth="1"/>
    <col min="5" max="5" width="18.421875" style="96" customWidth="1"/>
    <col min="6" max="6" width="16.7109375" style="96" customWidth="1"/>
    <col min="7" max="16384" width="9.140625" style="96" customWidth="1"/>
  </cols>
  <sheetData>
    <row r="1" spans="1:5" ht="15">
      <c r="A1" s="106" t="s">
        <v>323</v>
      </c>
      <c r="B1" s="107"/>
      <c r="C1" s="108"/>
      <c r="D1" s="108"/>
      <c r="E1" s="109" t="s">
        <v>747</v>
      </c>
    </row>
    <row r="2" spans="1:5" ht="15">
      <c r="A2" s="97" t="s">
        <v>188</v>
      </c>
      <c r="B2" s="97" t="s">
        <v>745</v>
      </c>
      <c r="C2" s="108"/>
      <c r="D2" s="108"/>
      <c r="E2" s="110" t="s">
        <v>230</v>
      </c>
    </row>
    <row r="3" spans="1:5" ht="12" customHeight="1">
      <c r="A3" s="111"/>
      <c r="B3" s="108" t="s">
        <v>746</v>
      </c>
      <c r="C3" s="108"/>
      <c r="D3" s="108"/>
      <c r="E3" s="111"/>
    </row>
    <row r="4" spans="1:5" ht="6.75" customHeight="1">
      <c r="A4" s="111"/>
      <c r="B4" s="108"/>
      <c r="C4" s="108"/>
      <c r="D4" s="108"/>
      <c r="E4" s="108"/>
    </row>
    <row r="5" spans="1:5" ht="15">
      <c r="A5" s="112"/>
      <c r="B5" s="112"/>
      <c r="C5" s="112"/>
      <c r="D5" s="112"/>
      <c r="E5" s="112"/>
    </row>
    <row r="6" spans="1:5" ht="15.75">
      <c r="A6" s="167" t="s">
        <v>289</v>
      </c>
      <c r="B6" s="108"/>
      <c r="C6" s="108"/>
      <c r="D6" s="108"/>
      <c r="E6" s="108"/>
    </row>
    <row r="7" spans="1:5" ht="20.25" customHeight="1" thickBot="1">
      <c r="A7" s="113"/>
      <c r="B7" s="114"/>
      <c r="C7" s="114"/>
      <c r="D7" s="114"/>
      <c r="E7" s="115" t="s">
        <v>55</v>
      </c>
    </row>
    <row r="8" spans="1:5" ht="20.25" customHeight="1" thickBot="1" thickTop="1">
      <c r="A8" s="116"/>
      <c r="B8" s="117" t="s">
        <v>290</v>
      </c>
      <c r="C8" s="117" t="s">
        <v>291</v>
      </c>
      <c r="D8" s="117" t="s">
        <v>292</v>
      </c>
      <c r="E8" s="118" t="s">
        <v>293</v>
      </c>
    </row>
    <row r="9" spans="1:5" ht="20.25" customHeight="1">
      <c r="A9" s="119" t="s">
        <v>44</v>
      </c>
      <c r="B9" s="120">
        <v>5110</v>
      </c>
      <c r="C9" s="121">
        <v>100000</v>
      </c>
      <c r="D9" s="121">
        <v>0</v>
      </c>
      <c r="E9" s="122">
        <v>105110</v>
      </c>
    </row>
    <row r="10" spans="1:5" ht="20.25" customHeight="1">
      <c r="A10" s="123" t="s">
        <v>47</v>
      </c>
      <c r="B10" s="124">
        <v>71565.04</v>
      </c>
      <c r="C10" s="125">
        <v>300597</v>
      </c>
      <c r="D10" s="125">
        <v>315647</v>
      </c>
      <c r="E10" s="126">
        <v>56515.04</v>
      </c>
    </row>
    <row r="11" spans="1:5" ht="20.25" customHeight="1">
      <c r="A11" s="948" t="s">
        <v>48</v>
      </c>
      <c r="B11" s="124">
        <v>177590.15</v>
      </c>
      <c r="C11" s="125">
        <v>21741048.2</v>
      </c>
      <c r="D11" s="125">
        <v>21458740.7</v>
      </c>
      <c r="E11" s="126">
        <v>459897.65</v>
      </c>
    </row>
    <row r="12" spans="1:5" ht="15">
      <c r="A12" s="127" t="s">
        <v>219</v>
      </c>
      <c r="B12" s="128">
        <v>192164.64</v>
      </c>
      <c r="C12" s="129">
        <v>314145.43</v>
      </c>
      <c r="D12" s="129">
        <v>280026.56</v>
      </c>
      <c r="E12" s="130">
        <v>226283.51</v>
      </c>
    </row>
    <row r="13" spans="1:5" ht="15.75" thickBot="1">
      <c r="A13" s="131" t="s">
        <v>220</v>
      </c>
      <c r="B13" s="132">
        <v>33621.9</v>
      </c>
      <c r="C13" s="133">
        <v>433521.47</v>
      </c>
      <c r="D13" s="133">
        <v>8780</v>
      </c>
      <c r="E13" s="134">
        <v>458363.37</v>
      </c>
    </row>
    <row r="14" spans="1:5" ht="15.75" thickTop="1">
      <c r="A14" s="113"/>
      <c r="B14" s="113"/>
      <c r="C14" s="113"/>
      <c r="D14" s="113"/>
      <c r="E14" s="113"/>
    </row>
    <row r="15" spans="1:5" ht="15">
      <c r="A15" s="113"/>
      <c r="B15" s="113"/>
      <c r="C15" s="113"/>
      <c r="D15" s="113"/>
      <c r="E15" s="113"/>
    </row>
    <row r="16" spans="1:5" ht="20.25" customHeight="1">
      <c r="A16" s="168" t="s">
        <v>294</v>
      </c>
      <c r="B16" s="114"/>
      <c r="C16" s="136"/>
      <c r="D16" s="114"/>
      <c r="E16" s="114"/>
    </row>
    <row r="17" spans="1:5" ht="20.25" customHeight="1" thickBot="1">
      <c r="A17" s="135"/>
      <c r="B17" s="114"/>
      <c r="C17" s="136"/>
      <c r="D17" s="114"/>
      <c r="E17" s="115" t="s">
        <v>55</v>
      </c>
    </row>
    <row r="18" spans="1:5" ht="20.25" customHeight="1" thickBot="1" thickTop="1">
      <c r="A18" s="137" t="s">
        <v>49</v>
      </c>
      <c r="B18" s="138"/>
      <c r="C18" s="138"/>
      <c r="D18" s="1291">
        <f>D19+D31+D35</f>
        <v>7161274.61</v>
      </c>
      <c r="E18" s="1292"/>
    </row>
    <row r="19" spans="1:5" ht="20.25" customHeight="1">
      <c r="A19" s="139" t="s">
        <v>52</v>
      </c>
      <c r="B19" s="140"/>
      <c r="C19" s="140"/>
      <c r="D19" s="1293">
        <f>SUM(D20:E30)</f>
        <v>7096720.45</v>
      </c>
      <c r="E19" s="1294"/>
    </row>
    <row r="20" spans="1:5" ht="20.25" customHeight="1">
      <c r="A20" s="141" t="s">
        <v>221</v>
      </c>
      <c r="B20" s="142"/>
      <c r="C20" s="142"/>
      <c r="D20" s="1295">
        <v>5715565.92</v>
      </c>
      <c r="E20" s="1296"/>
    </row>
    <row r="21" spans="1:5" ht="20.25" customHeight="1">
      <c r="A21" s="143" t="s">
        <v>222</v>
      </c>
      <c r="B21" s="144"/>
      <c r="C21" s="144"/>
      <c r="D21" s="1295">
        <v>105110</v>
      </c>
      <c r="E21" s="1296"/>
    </row>
    <row r="22" spans="1:5" ht="20.25" customHeight="1">
      <c r="A22" s="143" t="s">
        <v>223</v>
      </c>
      <c r="B22" s="144"/>
      <c r="C22" s="144"/>
      <c r="D22" s="1295">
        <v>226283.51</v>
      </c>
      <c r="E22" s="1296"/>
    </row>
    <row r="23" spans="1:5" ht="20.25" customHeight="1">
      <c r="A23" s="143" t="s">
        <v>224</v>
      </c>
      <c r="B23" s="144"/>
      <c r="C23" s="144"/>
      <c r="D23" s="1295">
        <v>458363.37</v>
      </c>
      <c r="E23" s="1296"/>
    </row>
    <row r="24" spans="1:5" ht="20.25" customHeight="1">
      <c r="A24" s="143" t="s">
        <v>225</v>
      </c>
      <c r="B24" s="144"/>
      <c r="C24" s="144"/>
      <c r="D24" s="1295">
        <v>459897.65</v>
      </c>
      <c r="E24" s="1296"/>
    </row>
    <row r="25" spans="1:5" ht="20.25" customHeight="1">
      <c r="A25" s="145" t="s">
        <v>748</v>
      </c>
      <c r="B25" s="146"/>
      <c r="C25" s="146"/>
      <c r="D25" s="1295">
        <v>131500</v>
      </c>
      <c r="E25" s="1296"/>
    </row>
    <row r="26" spans="1:5" ht="20.25" customHeight="1">
      <c r="A26" s="145" t="s">
        <v>226</v>
      </c>
      <c r="B26" s="146"/>
      <c r="C26" s="146"/>
      <c r="D26" s="147"/>
      <c r="E26" s="148"/>
    </row>
    <row r="27" spans="1:5" ht="20.25" customHeight="1">
      <c r="A27" s="145" t="s">
        <v>226</v>
      </c>
      <c r="B27" s="146"/>
      <c r="C27" s="146"/>
      <c r="D27" s="147"/>
      <c r="E27" s="148"/>
    </row>
    <row r="28" spans="1:5" ht="15">
      <c r="A28" s="145" t="s">
        <v>226</v>
      </c>
      <c r="B28" s="146"/>
      <c r="C28" s="146"/>
      <c r="D28" s="147"/>
      <c r="E28" s="148"/>
    </row>
    <row r="29" spans="1:5" ht="15">
      <c r="A29" s="145" t="s">
        <v>226</v>
      </c>
      <c r="B29" s="146"/>
      <c r="C29" s="146"/>
      <c r="D29" s="147"/>
      <c r="E29" s="148"/>
    </row>
    <row r="30" spans="1:5" ht="15">
      <c r="A30" s="145" t="s">
        <v>227</v>
      </c>
      <c r="B30" s="146"/>
      <c r="C30" s="146"/>
      <c r="D30" s="147"/>
      <c r="E30" s="148"/>
    </row>
    <row r="31" spans="1:7" ht="15" customHeight="1">
      <c r="A31" s="149" t="s">
        <v>51</v>
      </c>
      <c r="B31" s="146"/>
      <c r="C31" s="146"/>
      <c r="D31" s="1297">
        <f>SUM(D32)</f>
        <v>51210.42</v>
      </c>
      <c r="E31" s="1298"/>
      <c r="F31" s="105"/>
      <c r="G31" s="105"/>
    </row>
    <row r="32" spans="1:7" ht="15" customHeight="1">
      <c r="A32" s="143" t="s">
        <v>50</v>
      </c>
      <c r="B32" s="144"/>
      <c r="C32" s="144"/>
      <c r="D32" s="1295">
        <v>51210.42</v>
      </c>
      <c r="E32" s="1296"/>
      <c r="F32" s="105"/>
      <c r="G32" s="105"/>
    </row>
    <row r="33" spans="1:7" ht="15" customHeight="1">
      <c r="A33" s="149" t="s">
        <v>228</v>
      </c>
      <c r="B33" s="146"/>
      <c r="C33" s="146"/>
      <c r="D33" s="1297">
        <f>SUM(D34)</f>
        <v>0</v>
      </c>
      <c r="E33" s="1298"/>
      <c r="F33" s="105"/>
      <c r="G33" s="105"/>
    </row>
    <row r="34" spans="1:7" ht="15" customHeight="1">
      <c r="A34" s="143" t="s">
        <v>54</v>
      </c>
      <c r="B34" s="144"/>
      <c r="C34" s="144"/>
      <c r="D34" s="1295"/>
      <c r="E34" s="1296"/>
      <c r="F34" s="105"/>
      <c r="G34" s="105"/>
    </row>
    <row r="35" spans="1:7" ht="15" customHeight="1">
      <c r="A35" s="150" t="s">
        <v>53</v>
      </c>
      <c r="B35" s="114"/>
      <c r="C35" s="114"/>
      <c r="D35" s="1297">
        <f>SUM(D36)</f>
        <v>13343.74</v>
      </c>
      <c r="E35" s="1298"/>
      <c r="F35" s="105"/>
      <c r="G35" s="105"/>
    </row>
    <row r="36" spans="1:7" ht="15" customHeight="1" thickBot="1">
      <c r="A36" s="151" t="s">
        <v>54</v>
      </c>
      <c r="B36" s="152"/>
      <c r="C36" s="152"/>
      <c r="D36" s="1303">
        <v>13343.74</v>
      </c>
      <c r="E36" s="1304"/>
      <c r="F36" s="105"/>
      <c r="G36" s="105"/>
    </row>
    <row r="37" spans="1:7" ht="15" customHeight="1" thickTop="1">
      <c r="A37" s="114"/>
      <c r="B37" s="114"/>
      <c r="C37" s="114"/>
      <c r="D37" s="153"/>
      <c r="E37" s="154"/>
      <c r="F37" s="105"/>
      <c r="G37" s="105"/>
    </row>
    <row r="38" spans="1:7" ht="15" customHeight="1">
      <c r="A38" s="113"/>
      <c r="B38" s="113"/>
      <c r="C38" s="113"/>
      <c r="D38" s="113"/>
      <c r="E38" s="113"/>
      <c r="F38" s="105"/>
      <c r="G38" s="105"/>
    </row>
    <row r="39" spans="1:7" ht="15" customHeight="1">
      <c r="A39" s="168" t="s">
        <v>297</v>
      </c>
      <c r="B39" s="114"/>
      <c r="C39" s="136"/>
      <c r="D39" s="114"/>
      <c r="E39" s="114"/>
      <c r="F39" s="105"/>
      <c r="G39" s="105"/>
    </row>
    <row r="40" spans="1:7" ht="15" customHeight="1" thickBot="1">
      <c r="A40" s="135"/>
      <c r="B40" s="114"/>
      <c r="C40" s="136"/>
      <c r="D40" s="114"/>
      <c r="E40" s="115" t="s">
        <v>55</v>
      </c>
      <c r="F40" s="105"/>
      <c r="G40" s="105"/>
    </row>
    <row r="41" spans="1:5" ht="15.75" thickTop="1">
      <c r="A41" s="155" t="s">
        <v>295</v>
      </c>
      <c r="B41" s="156"/>
      <c r="C41" s="156"/>
      <c r="D41" s="156"/>
      <c r="E41" s="157">
        <f>D31</f>
        <v>51210.42</v>
      </c>
    </row>
    <row r="42" spans="1:5" ht="15">
      <c r="A42" s="1299" t="s">
        <v>789</v>
      </c>
      <c r="B42" s="1300"/>
      <c r="C42" s="1300"/>
      <c r="D42" s="1301"/>
      <c r="E42" s="158">
        <v>177</v>
      </c>
    </row>
    <row r="43" spans="1:5" ht="15">
      <c r="A43" s="1299" t="s">
        <v>790</v>
      </c>
      <c r="B43" s="1300"/>
      <c r="C43" s="1300"/>
      <c r="D43" s="1301"/>
      <c r="E43" s="158">
        <v>-8537</v>
      </c>
    </row>
    <row r="44" spans="1:5" ht="15">
      <c r="A44" s="1299" t="s">
        <v>791</v>
      </c>
      <c r="B44" s="1300"/>
      <c r="C44" s="1300"/>
      <c r="D44" s="1301"/>
      <c r="E44" s="159">
        <v>-9000</v>
      </c>
    </row>
    <row r="45" spans="1:5" ht="15">
      <c r="A45" s="1299" t="s">
        <v>792</v>
      </c>
      <c r="B45" s="1300"/>
      <c r="C45" s="1300"/>
      <c r="D45" s="1301"/>
      <c r="E45" s="159">
        <v>-4350</v>
      </c>
    </row>
    <row r="46" spans="1:5" ht="15">
      <c r="A46" s="1299" t="s">
        <v>793</v>
      </c>
      <c r="B46" s="1300"/>
      <c r="C46" s="1300"/>
      <c r="D46" s="1301"/>
      <c r="E46" s="159">
        <v>27015</v>
      </c>
    </row>
    <row r="47" spans="1:5" ht="15">
      <c r="A47" s="1299" t="s">
        <v>794</v>
      </c>
      <c r="B47" s="1300"/>
      <c r="C47" s="1300"/>
      <c r="D47" s="1301"/>
      <c r="E47" s="158">
        <v>-0.38</v>
      </c>
    </row>
    <row r="48" spans="1:5" ht="15">
      <c r="A48" s="1302" t="s">
        <v>146</v>
      </c>
      <c r="B48" s="1300"/>
      <c r="C48" s="1300"/>
      <c r="D48" s="1301"/>
      <c r="E48" s="159"/>
    </row>
    <row r="49" spans="1:5" ht="15">
      <c r="A49" s="160" t="s">
        <v>145</v>
      </c>
      <c r="B49" s="161"/>
      <c r="C49" s="161"/>
      <c r="D49" s="161"/>
      <c r="E49" s="162">
        <f>SUM(E42:E48)</f>
        <v>5304.62</v>
      </c>
    </row>
    <row r="50" spans="1:5" ht="15.75" thickBot="1">
      <c r="A50" s="163" t="s">
        <v>296</v>
      </c>
      <c r="B50" s="164"/>
      <c r="C50" s="164"/>
      <c r="D50" s="164"/>
      <c r="E50" s="165">
        <f>E41+E49</f>
        <v>56515.04</v>
      </c>
    </row>
    <row r="51" spans="1:5" ht="15.75" thickTop="1">
      <c r="A51" s="113"/>
      <c r="B51" s="113"/>
      <c r="C51" s="113"/>
      <c r="D51" s="113"/>
      <c r="E51" s="166" t="str">
        <f>IF(E50=E10," ","CHYBA vyjádření rozdílu bank. účtu FKSP a fondu FKSP")</f>
        <v> </v>
      </c>
    </row>
    <row r="52" spans="1:5" ht="15">
      <c r="A52" s="113"/>
      <c r="B52" s="113"/>
      <c r="C52" s="113"/>
      <c r="D52" s="113"/>
      <c r="E52" s="166"/>
    </row>
    <row r="53" spans="1:5" ht="15">
      <c r="A53" s="113"/>
      <c r="B53" s="113"/>
      <c r="C53" s="113"/>
      <c r="D53" s="113"/>
      <c r="E53" s="166"/>
    </row>
    <row r="54" spans="1:5" ht="15">
      <c r="A54" s="112"/>
      <c r="B54" s="112"/>
      <c r="C54" s="112"/>
      <c r="D54" s="112"/>
      <c r="E54" s="112"/>
    </row>
    <row r="55" spans="1:5" ht="15">
      <c r="A55" s="112" t="s">
        <v>64</v>
      </c>
      <c r="B55" s="913">
        <v>41320</v>
      </c>
      <c r="C55" s="112"/>
      <c r="D55" s="112" t="s">
        <v>22</v>
      </c>
      <c r="E55" s="112" t="s">
        <v>417</v>
      </c>
    </row>
    <row r="56" spans="1:5" ht="15">
      <c r="A56" s="112" t="s">
        <v>229</v>
      </c>
      <c r="B56" s="112" t="s">
        <v>722</v>
      </c>
      <c r="C56" s="112"/>
      <c r="D56" s="112" t="s">
        <v>24</v>
      </c>
      <c r="E56" s="112" t="s">
        <v>677</v>
      </c>
    </row>
    <row r="57" spans="1:5" ht="15">
      <c r="A57" s="112" t="s">
        <v>25</v>
      </c>
      <c r="B57" s="112"/>
      <c r="C57" s="112"/>
      <c r="D57" s="112"/>
      <c r="E57" s="112"/>
    </row>
  </sheetData>
  <sheetProtection/>
  <mergeCells count="21">
    <mergeCell ref="A47:D47"/>
    <mergeCell ref="D22:E22"/>
    <mergeCell ref="A43:D43"/>
    <mergeCell ref="A42:D42"/>
    <mergeCell ref="D32:E32"/>
    <mergeCell ref="A44:D44"/>
    <mergeCell ref="A45:D45"/>
    <mergeCell ref="A46:D46"/>
    <mergeCell ref="D25:E25"/>
    <mergeCell ref="A48:D48"/>
    <mergeCell ref="D33:E33"/>
    <mergeCell ref="D34:E34"/>
    <mergeCell ref="D35:E35"/>
    <mergeCell ref="D36:E36"/>
    <mergeCell ref="D18:E18"/>
    <mergeCell ref="D19:E19"/>
    <mergeCell ref="D20:E20"/>
    <mergeCell ref="D23:E23"/>
    <mergeCell ref="D24:E24"/>
    <mergeCell ref="D31:E31"/>
    <mergeCell ref="D21:E21"/>
  </mergeCells>
  <printOptions horizontalCentered="1"/>
  <pageMargins left="0.3937007874015748" right="0.3937007874015748" top="0.984251968503937" bottom="0.7874015748031497" header="0.5118110236220472" footer="0.5118110236220472"/>
  <pageSetup fitToHeight="1" fitToWidth="1" horizontalDpi="600" verticalDpi="600" orientation="portrait" paperSize="9" scale="78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S71"/>
  <sheetViews>
    <sheetView showGridLines="0" zoomScalePageLayoutView="0" workbookViewId="0" topLeftCell="F46">
      <selection activeCell="K72" sqref="K72"/>
    </sheetView>
  </sheetViews>
  <sheetFormatPr defaultColWidth="9.140625" defaultRowHeight="12.75"/>
  <cols>
    <col min="1" max="1" width="7.7109375" style="96" customWidth="1"/>
    <col min="2" max="6" width="12.421875" style="96" customWidth="1"/>
    <col min="7" max="7" width="19.00390625" style="96" customWidth="1"/>
    <col min="8" max="8" width="12.421875" style="96" customWidth="1"/>
    <col min="9" max="9" width="19.140625" style="96" customWidth="1"/>
    <col min="10" max="10" width="12.421875" style="96" customWidth="1"/>
    <col min="11" max="11" width="19.140625" style="96" customWidth="1"/>
    <col min="12" max="12" width="12.421875" style="96" customWidth="1"/>
    <col min="13" max="13" width="19.140625" style="96" customWidth="1"/>
    <col min="14" max="16384" width="9.140625" style="96" customWidth="1"/>
  </cols>
  <sheetData>
    <row r="1" spans="1:14" ht="15">
      <c r="A1" s="1344" t="s">
        <v>41</v>
      </c>
      <c r="B1" s="1344"/>
      <c r="C1" s="169"/>
      <c r="D1" s="169"/>
      <c r="E1" s="169"/>
      <c r="F1" s="169"/>
      <c r="G1" s="169"/>
      <c r="H1" s="112"/>
      <c r="I1" s="112"/>
      <c r="J1" s="112"/>
      <c r="K1" s="112"/>
      <c r="L1" s="112"/>
      <c r="M1" s="109" t="s">
        <v>747</v>
      </c>
      <c r="N1" s="112"/>
    </row>
    <row r="2" spans="1:14" ht="15">
      <c r="A2" s="1344" t="s">
        <v>40</v>
      </c>
      <c r="B2" s="1344"/>
      <c r="C2" s="169"/>
      <c r="D2" s="169" t="s">
        <v>755</v>
      </c>
      <c r="E2" s="169"/>
      <c r="F2" s="169"/>
      <c r="G2" s="169"/>
      <c r="H2" s="112"/>
      <c r="I2" s="112"/>
      <c r="J2" s="112"/>
      <c r="K2" s="112"/>
      <c r="L2" s="170"/>
      <c r="M2" s="98" t="s">
        <v>368</v>
      </c>
      <c r="N2" s="112"/>
    </row>
    <row r="3" spans="1:14" ht="15">
      <c r="A3" s="171"/>
      <c r="B3" s="171"/>
      <c r="C3" s="169"/>
      <c r="D3" s="169"/>
      <c r="E3" s="169"/>
      <c r="F3" s="169"/>
      <c r="G3" s="169"/>
      <c r="H3" s="112"/>
      <c r="I3" s="112"/>
      <c r="J3" s="112"/>
      <c r="K3" s="112"/>
      <c r="L3" s="170"/>
      <c r="M3" s="111"/>
      <c r="N3" s="112"/>
    </row>
    <row r="4" spans="1:14" ht="20.25" customHeight="1">
      <c r="A4" s="112"/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72"/>
      <c r="N4" s="112"/>
    </row>
    <row r="5" spans="1:14" ht="15.75">
      <c r="A5" s="216" t="s">
        <v>298</v>
      </c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70"/>
      <c r="M5" s="109"/>
      <c r="N5" s="112"/>
    </row>
    <row r="6" spans="1:14" ht="15.75" thickBot="1">
      <c r="A6" s="170"/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72" t="s">
        <v>20</v>
      </c>
      <c r="N6" s="112"/>
    </row>
    <row r="7" spans="1:14" ht="12.75" customHeight="1" thickTop="1">
      <c r="A7" s="1338" t="s">
        <v>28</v>
      </c>
      <c r="B7" s="1341" t="s">
        <v>299</v>
      </c>
      <c r="C7" s="1351" t="s">
        <v>29</v>
      </c>
      <c r="D7" s="1351" t="s">
        <v>104</v>
      </c>
      <c r="E7" s="1345" t="s">
        <v>30</v>
      </c>
      <c r="F7" s="1354" t="s">
        <v>300</v>
      </c>
      <c r="G7" s="1355"/>
      <c r="H7" s="1355"/>
      <c r="I7" s="1355"/>
      <c r="J7" s="1355"/>
      <c r="K7" s="1355"/>
      <c r="L7" s="1355"/>
      <c r="M7" s="1356"/>
      <c r="N7" s="112"/>
    </row>
    <row r="8" spans="1:14" ht="46.5" customHeight="1">
      <c r="A8" s="1339"/>
      <c r="B8" s="1342"/>
      <c r="C8" s="1352"/>
      <c r="D8" s="1352"/>
      <c r="E8" s="1353"/>
      <c r="F8" s="1353" t="s">
        <v>103</v>
      </c>
      <c r="G8" s="1357"/>
      <c r="H8" s="1353" t="s">
        <v>31</v>
      </c>
      <c r="I8" s="1358"/>
      <c r="J8" s="1349" t="s">
        <v>32</v>
      </c>
      <c r="K8" s="1359"/>
      <c r="L8" s="1349" t="s">
        <v>33</v>
      </c>
      <c r="M8" s="1350"/>
      <c r="N8" s="112"/>
    </row>
    <row r="9" spans="1:14" ht="15.75" thickBot="1">
      <c r="A9" s="1340"/>
      <c r="B9" s="1343"/>
      <c r="C9" s="173" t="s">
        <v>34</v>
      </c>
      <c r="D9" s="173" t="s">
        <v>34</v>
      </c>
      <c r="E9" s="173" t="s">
        <v>34</v>
      </c>
      <c r="F9" s="174" t="s">
        <v>34</v>
      </c>
      <c r="G9" s="174" t="s">
        <v>35</v>
      </c>
      <c r="H9" s="173" t="s">
        <v>34</v>
      </c>
      <c r="I9" s="175" t="s">
        <v>35</v>
      </c>
      <c r="J9" s="174" t="s">
        <v>34</v>
      </c>
      <c r="K9" s="175" t="s">
        <v>35</v>
      </c>
      <c r="L9" s="174" t="s">
        <v>34</v>
      </c>
      <c r="M9" s="176" t="s">
        <v>35</v>
      </c>
      <c r="N9" s="112"/>
    </row>
    <row r="10" spans="1:14" ht="14.25" customHeight="1">
      <c r="A10" s="1335" t="s">
        <v>231</v>
      </c>
      <c r="B10" s="1336"/>
      <c r="C10" s="1336"/>
      <c r="D10" s="1336"/>
      <c r="E10" s="1336"/>
      <c r="F10" s="1336"/>
      <c r="G10" s="1336"/>
      <c r="H10" s="1336"/>
      <c r="I10" s="1336"/>
      <c r="J10" s="1336"/>
      <c r="K10" s="1336"/>
      <c r="L10" s="1336"/>
      <c r="M10" s="1337"/>
      <c r="N10" s="112"/>
    </row>
    <row r="11" spans="1:14" ht="14.25" customHeight="1">
      <c r="A11" s="177" t="s">
        <v>36</v>
      </c>
      <c r="B11" s="178">
        <v>420813.55</v>
      </c>
      <c r="C11" s="179">
        <v>12575.8</v>
      </c>
      <c r="D11" s="179">
        <v>0</v>
      </c>
      <c r="E11" s="179">
        <v>0</v>
      </c>
      <c r="F11" s="178"/>
      <c r="G11" s="222"/>
      <c r="H11" s="179"/>
      <c r="I11" s="917"/>
      <c r="J11" s="178"/>
      <c r="K11" s="917"/>
      <c r="L11" s="918"/>
      <c r="M11" s="919"/>
      <c r="N11" s="112"/>
    </row>
    <row r="12" spans="1:14" ht="14.25" customHeight="1">
      <c r="A12" s="949" t="s">
        <v>795</v>
      </c>
      <c r="B12" s="178">
        <v>248950</v>
      </c>
      <c r="C12" s="179"/>
      <c r="D12" s="179"/>
      <c r="E12" s="179"/>
      <c r="F12" s="178"/>
      <c r="G12" s="180"/>
      <c r="H12" s="179"/>
      <c r="I12" s="181"/>
      <c r="J12" s="178"/>
      <c r="K12" s="181"/>
      <c r="L12" s="182"/>
      <c r="M12" s="183"/>
      <c r="N12" s="112"/>
    </row>
    <row r="13" spans="1:14" ht="14.25" customHeight="1">
      <c r="A13" s="949" t="s">
        <v>796</v>
      </c>
      <c r="B13" s="178">
        <v>73271</v>
      </c>
      <c r="C13" s="179"/>
      <c r="D13" s="179"/>
      <c r="E13" s="179"/>
      <c r="F13" s="178"/>
      <c r="G13" s="180"/>
      <c r="H13" s="179"/>
      <c r="I13" s="181"/>
      <c r="J13" s="178"/>
      <c r="K13" s="181"/>
      <c r="L13" s="182"/>
      <c r="M13" s="183"/>
      <c r="N13" s="112"/>
    </row>
    <row r="14" spans="1:14" ht="14.25" customHeight="1">
      <c r="A14" s="949" t="s">
        <v>797</v>
      </c>
      <c r="B14" s="178">
        <v>79046.65</v>
      </c>
      <c r="C14" s="179"/>
      <c r="D14" s="179"/>
      <c r="E14" s="179"/>
      <c r="F14" s="178"/>
      <c r="G14" s="180"/>
      <c r="H14" s="179"/>
      <c r="I14" s="917"/>
      <c r="J14" s="178"/>
      <c r="K14" s="181"/>
      <c r="L14" s="182"/>
      <c r="M14" s="183"/>
      <c r="N14" s="112"/>
    </row>
    <row r="15" spans="1:14" ht="14.25" customHeight="1">
      <c r="A15" s="949" t="s">
        <v>798</v>
      </c>
      <c r="B15" s="178">
        <v>267542.03</v>
      </c>
      <c r="C15" s="179"/>
      <c r="D15" s="179"/>
      <c r="E15" s="179"/>
      <c r="F15" s="178"/>
      <c r="G15" s="180"/>
      <c r="H15" s="179"/>
      <c r="I15" s="181"/>
      <c r="J15" s="178"/>
      <c r="K15" s="181"/>
      <c r="L15" s="182"/>
      <c r="M15" s="183"/>
      <c r="N15" s="112"/>
    </row>
    <row r="16" spans="1:14" ht="14.25" customHeight="1">
      <c r="A16" s="949" t="s">
        <v>799</v>
      </c>
      <c r="B16" s="178">
        <v>15320</v>
      </c>
      <c r="C16" s="179"/>
      <c r="D16" s="179"/>
      <c r="E16" s="179"/>
      <c r="F16" s="178"/>
      <c r="G16" s="180"/>
      <c r="H16" s="179"/>
      <c r="I16" s="181"/>
      <c r="J16" s="178"/>
      <c r="K16" s="181"/>
      <c r="L16" s="182"/>
      <c r="M16" s="183"/>
      <c r="N16" s="112"/>
    </row>
    <row r="17" spans="1:14" ht="14.25" customHeight="1">
      <c r="A17" s="177"/>
      <c r="B17" s="178"/>
      <c r="C17" s="179"/>
      <c r="D17" s="179"/>
      <c r="E17" s="179"/>
      <c r="F17" s="178"/>
      <c r="G17" s="180"/>
      <c r="H17" s="179"/>
      <c r="I17" s="181"/>
      <c r="J17" s="178"/>
      <c r="K17" s="181"/>
      <c r="L17" s="182"/>
      <c r="M17" s="183"/>
      <c r="N17" s="112"/>
    </row>
    <row r="18" spans="1:14" ht="14.25" customHeight="1">
      <c r="A18" s="177"/>
      <c r="B18" s="178"/>
      <c r="C18" s="179"/>
      <c r="D18" s="179"/>
      <c r="E18" s="179"/>
      <c r="F18" s="178"/>
      <c r="G18" s="180"/>
      <c r="H18" s="179"/>
      <c r="I18" s="181"/>
      <c r="J18" s="178"/>
      <c r="K18" s="181"/>
      <c r="L18" s="182"/>
      <c r="M18" s="183"/>
      <c r="N18" s="112"/>
    </row>
    <row r="19" spans="1:14" ht="14.25" customHeight="1">
      <c r="A19" s="177"/>
      <c r="B19" s="178"/>
      <c r="C19" s="179"/>
      <c r="D19" s="179"/>
      <c r="E19" s="179"/>
      <c r="F19" s="178"/>
      <c r="G19" s="180"/>
      <c r="H19" s="179"/>
      <c r="I19" s="181"/>
      <c r="J19" s="178"/>
      <c r="K19" s="181"/>
      <c r="L19" s="182"/>
      <c r="M19" s="183"/>
      <c r="N19" s="112"/>
    </row>
    <row r="20" spans="1:14" ht="14.25" customHeight="1">
      <c r="A20" s="177"/>
      <c r="B20" s="178"/>
      <c r="C20" s="179"/>
      <c r="D20" s="179"/>
      <c r="E20" s="179"/>
      <c r="F20" s="178"/>
      <c r="G20" s="180"/>
      <c r="H20" s="179"/>
      <c r="I20" s="181"/>
      <c r="J20" s="178"/>
      <c r="K20" s="181"/>
      <c r="L20" s="182"/>
      <c r="M20" s="183"/>
      <c r="N20" s="112"/>
    </row>
    <row r="21" spans="1:14" ht="14.25" customHeight="1">
      <c r="A21" s="177"/>
      <c r="B21" s="178"/>
      <c r="C21" s="179"/>
      <c r="D21" s="179"/>
      <c r="E21" s="179"/>
      <c r="F21" s="178"/>
      <c r="G21" s="180"/>
      <c r="H21" s="179"/>
      <c r="I21" s="181"/>
      <c r="J21" s="178"/>
      <c r="K21" s="181"/>
      <c r="L21" s="182"/>
      <c r="M21" s="183"/>
      <c r="N21" s="112"/>
    </row>
    <row r="22" spans="1:14" ht="14.25" customHeight="1">
      <c r="A22" s="177"/>
      <c r="B22" s="178"/>
      <c r="C22" s="179"/>
      <c r="D22" s="179"/>
      <c r="E22" s="179"/>
      <c r="F22" s="178"/>
      <c r="G22" s="180"/>
      <c r="H22" s="179"/>
      <c r="I22" s="181"/>
      <c r="J22" s="178"/>
      <c r="K22" s="181"/>
      <c r="L22" s="182"/>
      <c r="M22" s="183"/>
      <c r="N22" s="112"/>
    </row>
    <row r="23" spans="1:14" ht="14.25" customHeight="1">
      <c r="A23" s="177"/>
      <c r="B23" s="178"/>
      <c r="C23" s="179"/>
      <c r="D23" s="179"/>
      <c r="E23" s="179"/>
      <c r="F23" s="178"/>
      <c r="G23" s="180"/>
      <c r="H23" s="179"/>
      <c r="I23" s="181"/>
      <c r="J23" s="178"/>
      <c r="K23" s="181"/>
      <c r="L23" s="182"/>
      <c r="M23" s="183"/>
      <c r="N23" s="112"/>
    </row>
    <row r="24" spans="1:14" ht="14.25" customHeight="1">
      <c r="A24" s="177"/>
      <c r="B24" s="178"/>
      <c r="C24" s="179"/>
      <c r="D24" s="179"/>
      <c r="E24" s="179"/>
      <c r="F24" s="178"/>
      <c r="G24" s="180"/>
      <c r="H24" s="179"/>
      <c r="I24" s="181"/>
      <c r="J24" s="178"/>
      <c r="K24" s="181"/>
      <c r="L24" s="182"/>
      <c r="M24" s="183"/>
      <c r="N24" s="112"/>
    </row>
    <row r="25" spans="1:14" ht="14.25" customHeight="1">
      <c r="A25" s="177"/>
      <c r="B25" s="178"/>
      <c r="C25" s="179"/>
      <c r="D25" s="179"/>
      <c r="E25" s="179"/>
      <c r="F25" s="178"/>
      <c r="G25" s="180"/>
      <c r="H25" s="179"/>
      <c r="I25" s="181"/>
      <c r="J25" s="178"/>
      <c r="K25" s="181"/>
      <c r="L25" s="182"/>
      <c r="M25" s="183"/>
      <c r="N25" s="112"/>
    </row>
    <row r="26" spans="1:14" ht="14.25" customHeight="1" thickBot="1">
      <c r="A26" s="184" t="s">
        <v>232</v>
      </c>
      <c r="B26" s="185">
        <f>SUM(B11:B25)</f>
        <v>1104943.23</v>
      </c>
      <c r="C26" s="186">
        <f>SUM(C11:C25)</f>
        <v>12575.8</v>
      </c>
      <c r="D26" s="186">
        <f>SUM(D11:D25)</f>
        <v>0</v>
      </c>
      <c r="E26" s="186">
        <f>SUM(E11:E25)</f>
        <v>0</v>
      </c>
      <c r="F26" s="185">
        <f>SUM(F11:F25)</f>
        <v>0</v>
      </c>
      <c r="G26" s="187" t="s">
        <v>78</v>
      </c>
      <c r="H26" s="186">
        <f>SUM(H11:H25)</f>
        <v>0</v>
      </c>
      <c r="I26" s="187" t="s">
        <v>78</v>
      </c>
      <c r="J26" s="185">
        <f>SUM(J11:J25)</f>
        <v>0</v>
      </c>
      <c r="K26" s="187" t="s">
        <v>78</v>
      </c>
      <c r="L26" s="188">
        <f>SUM(L11:L25)</f>
        <v>0</v>
      </c>
      <c r="M26" s="189" t="s">
        <v>78</v>
      </c>
      <c r="N26" s="112"/>
    </row>
    <row r="27" spans="1:14" ht="14.25" customHeight="1">
      <c r="A27" s="1335" t="s">
        <v>233</v>
      </c>
      <c r="B27" s="1336"/>
      <c r="C27" s="1336"/>
      <c r="D27" s="1336"/>
      <c r="E27" s="1336"/>
      <c r="F27" s="1336"/>
      <c r="G27" s="1336"/>
      <c r="H27" s="1336"/>
      <c r="I27" s="1336"/>
      <c r="J27" s="1336"/>
      <c r="K27" s="1336"/>
      <c r="L27" s="1336"/>
      <c r="M27" s="1337"/>
      <c r="N27" s="112"/>
    </row>
    <row r="28" spans="1:14" ht="14.25" customHeight="1">
      <c r="A28" s="177"/>
      <c r="B28" s="178"/>
      <c r="C28" s="179"/>
      <c r="D28" s="190" t="s">
        <v>78</v>
      </c>
      <c r="E28" s="179"/>
      <c r="F28" s="178"/>
      <c r="G28" s="180"/>
      <c r="H28" s="179"/>
      <c r="I28" s="181"/>
      <c r="J28" s="178"/>
      <c r="K28" s="181"/>
      <c r="L28" s="182"/>
      <c r="M28" s="183"/>
      <c r="N28" s="112"/>
    </row>
    <row r="29" spans="1:14" ht="14.25" customHeight="1">
      <c r="A29" s="177"/>
      <c r="B29" s="178"/>
      <c r="C29" s="179"/>
      <c r="D29" s="190" t="s">
        <v>78</v>
      </c>
      <c r="E29" s="179"/>
      <c r="F29" s="178"/>
      <c r="G29" s="180"/>
      <c r="H29" s="179"/>
      <c r="I29" s="181"/>
      <c r="J29" s="178"/>
      <c r="K29" s="181"/>
      <c r="L29" s="182"/>
      <c r="M29" s="183"/>
      <c r="N29" s="112"/>
    </row>
    <row r="30" spans="1:14" ht="14.25" customHeight="1">
      <c r="A30" s="177"/>
      <c r="B30" s="178"/>
      <c r="C30" s="179"/>
      <c r="D30" s="190" t="s">
        <v>78</v>
      </c>
      <c r="E30" s="179"/>
      <c r="F30" s="178"/>
      <c r="G30" s="180"/>
      <c r="H30" s="179"/>
      <c r="I30" s="181"/>
      <c r="J30" s="178"/>
      <c r="K30" s="181"/>
      <c r="L30" s="182"/>
      <c r="M30" s="183"/>
      <c r="N30" s="112"/>
    </row>
    <row r="31" spans="1:14" ht="15">
      <c r="A31" s="177"/>
      <c r="B31" s="178"/>
      <c r="C31" s="179"/>
      <c r="D31" s="190" t="s">
        <v>78</v>
      </c>
      <c r="E31" s="179"/>
      <c r="F31" s="178"/>
      <c r="G31" s="180"/>
      <c r="H31" s="179"/>
      <c r="I31" s="181"/>
      <c r="J31" s="178"/>
      <c r="K31" s="181"/>
      <c r="L31" s="182"/>
      <c r="M31" s="183"/>
      <c r="N31" s="112"/>
    </row>
    <row r="32" spans="1:14" ht="15">
      <c r="A32" s="177"/>
      <c r="B32" s="178"/>
      <c r="C32" s="179"/>
      <c r="D32" s="190" t="s">
        <v>78</v>
      </c>
      <c r="E32" s="179"/>
      <c r="F32" s="178"/>
      <c r="G32" s="180"/>
      <c r="H32" s="179"/>
      <c r="I32" s="181"/>
      <c r="J32" s="178"/>
      <c r="K32" s="181"/>
      <c r="L32" s="182"/>
      <c r="M32" s="183"/>
      <c r="N32" s="112"/>
    </row>
    <row r="33" spans="1:14" s="93" customFormat="1" ht="15">
      <c r="A33" s="177"/>
      <c r="B33" s="178"/>
      <c r="C33" s="179"/>
      <c r="D33" s="190" t="s">
        <v>78</v>
      </c>
      <c r="E33" s="179"/>
      <c r="F33" s="178"/>
      <c r="G33" s="180"/>
      <c r="H33" s="179"/>
      <c r="I33" s="181"/>
      <c r="J33" s="178"/>
      <c r="K33" s="181"/>
      <c r="L33" s="182"/>
      <c r="M33" s="183"/>
      <c r="N33" s="112"/>
    </row>
    <row r="34" spans="1:14" ht="15.75" thickBot="1">
      <c r="A34" s="184" t="s">
        <v>234</v>
      </c>
      <c r="B34" s="185">
        <f>SUM(B28:B33)</f>
        <v>0</v>
      </c>
      <c r="C34" s="186">
        <f>SUM(C28:C33)</f>
        <v>0</v>
      </c>
      <c r="D34" s="191" t="s">
        <v>78</v>
      </c>
      <c r="E34" s="186">
        <f>SUM(E28:E33)</f>
        <v>0</v>
      </c>
      <c r="F34" s="185">
        <f>SUM(F28:F33)</f>
        <v>0</v>
      </c>
      <c r="G34" s="187" t="s">
        <v>78</v>
      </c>
      <c r="H34" s="186">
        <f>SUM(H28:H33)</f>
        <v>0</v>
      </c>
      <c r="I34" s="192" t="s">
        <v>78</v>
      </c>
      <c r="J34" s="185">
        <f>SUM(J28:J33)</f>
        <v>0</v>
      </c>
      <c r="K34" s="192" t="s">
        <v>78</v>
      </c>
      <c r="L34" s="188">
        <f>SUM(L28:L33)</f>
        <v>0</v>
      </c>
      <c r="M34" s="189" t="s">
        <v>78</v>
      </c>
      <c r="N34" s="112"/>
    </row>
    <row r="35" spans="1:14" ht="15.75" thickBot="1">
      <c r="A35" s="193" t="s">
        <v>27</v>
      </c>
      <c r="B35" s="194">
        <f>B26+B34</f>
        <v>1104943.23</v>
      </c>
      <c r="C35" s="194">
        <f>C26+C34</f>
        <v>12575.8</v>
      </c>
      <c r="D35" s="194">
        <f>D26</f>
        <v>0</v>
      </c>
      <c r="E35" s="195">
        <f>E26+E34</f>
        <v>0</v>
      </c>
      <c r="F35" s="194">
        <f>F26+F34</f>
        <v>0</v>
      </c>
      <c r="G35" s="196" t="s">
        <v>78</v>
      </c>
      <c r="H35" s="195">
        <f>H26+H34</f>
        <v>0</v>
      </c>
      <c r="I35" s="197" t="s">
        <v>78</v>
      </c>
      <c r="J35" s="194">
        <f>J26+J34</f>
        <v>0</v>
      </c>
      <c r="K35" s="198" t="s">
        <v>78</v>
      </c>
      <c r="L35" s="194">
        <f>L26+L34</f>
        <v>0</v>
      </c>
      <c r="M35" s="199" t="s">
        <v>78</v>
      </c>
      <c r="N35" s="112"/>
    </row>
    <row r="36" spans="1:14" ht="15.75" thickTop="1">
      <c r="A36" s="112"/>
      <c r="B36" s="112"/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</row>
    <row r="37" spans="1:14" ht="15">
      <c r="A37" s="112" t="s">
        <v>37</v>
      </c>
      <c r="B37" s="112"/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</row>
    <row r="38" spans="1:14" ht="15">
      <c r="A38" s="169" t="s">
        <v>301</v>
      </c>
      <c r="B38" s="169"/>
      <c r="C38" s="169"/>
      <c r="D38" s="169"/>
      <c r="E38" s="169"/>
      <c r="F38" s="169"/>
      <c r="G38" s="169"/>
      <c r="H38" s="169"/>
      <c r="I38" s="169"/>
      <c r="J38" s="169"/>
      <c r="K38" s="169"/>
      <c r="L38" s="169"/>
      <c r="M38" s="169"/>
      <c r="N38" s="169"/>
    </row>
    <row r="39" spans="1:14" ht="15">
      <c r="A39" s="112" t="s">
        <v>106</v>
      </c>
      <c r="B39" s="112"/>
      <c r="C39" s="112"/>
      <c r="D39" s="112"/>
      <c r="E39" s="112"/>
      <c r="F39" s="112"/>
      <c r="G39" s="112"/>
      <c r="H39" s="112"/>
      <c r="I39" s="112"/>
      <c r="J39" s="112"/>
      <c r="K39" s="112"/>
      <c r="L39" s="112"/>
      <c r="M39" s="112"/>
      <c r="N39" s="112"/>
    </row>
    <row r="40" spans="1:14" ht="15">
      <c r="A40" s="112" t="s">
        <v>235</v>
      </c>
      <c r="B40" s="112"/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</row>
    <row r="41" spans="1:14" ht="18" customHeight="1">
      <c r="A41" s="200"/>
      <c r="B41" s="201"/>
      <c r="C41" s="201"/>
      <c r="D41" s="201"/>
      <c r="E41" s="112"/>
      <c r="F41" s="112"/>
      <c r="G41" s="112"/>
      <c r="H41" s="112"/>
      <c r="I41" s="112"/>
      <c r="J41" s="112"/>
      <c r="K41" s="112"/>
      <c r="L41" s="112"/>
      <c r="M41" s="112"/>
      <c r="N41" s="112"/>
    </row>
    <row r="42" spans="1:14" ht="23.25" customHeight="1">
      <c r="A42" s="200"/>
      <c r="B42" s="202"/>
      <c r="C42" s="202"/>
      <c r="D42" s="202"/>
      <c r="E42" s="202"/>
      <c r="F42" s="202"/>
      <c r="G42" s="202"/>
      <c r="H42" s="202"/>
      <c r="I42" s="202"/>
      <c r="J42" s="112"/>
      <c r="K42" s="112"/>
      <c r="L42" s="112"/>
      <c r="M42" s="112"/>
      <c r="N42" s="112"/>
    </row>
    <row r="43" spans="1:19" ht="15.75">
      <c r="A43" s="216" t="s">
        <v>302</v>
      </c>
      <c r="B43" s="112"/>
      <c r="C43" s="112"/>
      <c r="D43" s="112"/>
      <c r="E43" s="112"/>
      <c r="F43" s="112"/>
      <c r="G43" s="172"/>
      <c r="H43" s="112"/>
      <c r="I43" s="112"/>
      <c r="J43" s="112"/>
      <c r="K43" s="112"/>
      <c r="L43" s="112"/>
      <c r="M43" s="112"/>
      <c r="N43" s="112"/>
      <c r="O43" s="105"/>
      <c r="P43" s="105"/>
      <c r="Q43" s="105"/>
      <c r="R43" s="105"/>
      <c r="S43" s="105"/>
    </row>
    <row r="44" spans="1:19" ht="15.75" thickBot="1">
      <c r="A44" s="170"/>
      <c r="B44" s="112"/>
      <c r="C44" s="112"/>
      <c r="D44" s="112"/>
      <c r="E44" s="112"/>
      <c r="F44" s="112"/>
      <c r="G44" s="172"/>
      <c r="H44" s="112"/>
      <c r="I44" s="112"/>
      <c r="J44" s="112"/>
      <c r="K44" s="112"/>
      <c r="L44" s="112"/>
      <c r="M44" s="172" t="s">
        <v>20</v>
      </c>
      <c r="N44" s="112"/>
      <c r="O44" s="203"/>
      <c r="P44" s="203"/>
      <c r="Q44" s="203"/>
      <c r="R44" s="105"/>
      <c r="S44" s="105"/>
    </row>
    <row r="45" spans="1:19" ht="15.75" thickTop="1">
      <c r="A45" s="1338" t="s">
        <v>28</v>
      </c>
      <c r="B45" s="1341" t="s">
        <v>304</v>
      </c>
      <c r="C45" s="1345" t="s">
        <v>303</v>
      </c>
      <c r="D45" s="1346"/>
      <c r="E45" s="1346"/>
      <c r="F45" s="1346"/>
      <c r="G45" s="1346"/>
      <c r="H45" s="1346"/>
      <c r="I45" s="1346"/>
      <c r="J45" s="1346"/>
      <c r="K45" s="1346"/>
      <c r="L45" s="1346"/>
      <c r="M45" s="1347"/>
      <c r="N45" s="112"/>
      <c r="O45" s="203"/>
      <c r="P45" s="203"/>
      <c r="Q45" s="203"/>
      <c r="R45" s="105"/>
      <c r="S45" s="105"/>
    </row>
    <row r="46" spans="1:19" ht="15">
      <c r="A46" s="1339"/>
      <c r="B46" s="1342"/>
      <c r="C46" s="1314" t="s">
        <v>149</v>
      </c>
      <c r="D46" s="1315"/>
      <c r="E46" s="1315"/>
      <c r="F46" s="1315"/>
      <c r="G46" s="1348"/>
      <c r="H46" s="1314" t="s">
        <v>147</v>
      </c>
      <c r="I46" s="1315"/>
      <c r="J46" s="1315"/>
      <c r="K46" s="1315"/>
      <c r="L46" s="1315"/>
      <c r="M46" s="1316"/>
      <c r="N46" s="112"/>
      <c r="O46" s="203"/>
      <c r="P46" s="203"/>
      <c r="Q46" s="203"/>
      <c r="R46" s="105"/>
      <c r="S46" s="105"/>
    </row>
    <row r="47" spans="1:19" ht="45.75" thickBot="1">
      <c r="A47" s="1340"/>
      <c r="B47" s="1343"/>
      <c r="C47" s="174" t="s">
        <v>34</v>
      </c>
      <c r="D47" s="1317" t="s">
        <v>35</v>
      </c>
      <c r="E47" s="1318"/>
      <c r="F47" s="1318"/>
      <c r="G47" s="1319"/>
      <c r="H47" s="173" t="s">
        <v>34</v>
      </c>
      <c r="I47" s="204" t="s">
        <v>148</v>
      </c>
      <c r="J47" s="1328" t="s">
        <v>35</v>
      </c>
      <c r="K47" s="1329"/>
      <c r="L47" s="1329"/>
      <c r="M47" s="1330"/>
      <c r="N47" s="205"/>
      <c r="O47" s="203"/>
      <c r="P47" s="203"/>
      <c r="Q47" s="203"/>
      <c r="R47" s="105"/>
      <c r="S47" s="105"/>
    </row>
    <row r="48" spans="1:19" ht="15">
      <c r="A48" s="206" t="s">
        <v>36</v>
      </c>
      <c r="B48" s="207">
        <v>58408</v>
      </c>
      <c r="C48" s="209">
        <v>3620</v>
      </c>
      <c r="D48" s="914" t="s">
        <v>751</v>
      </c>
      <c r="E48" s="915"/>
      <c r="F48" s="915"/>
      <c r="G48" s="916"/>
      <c r="H48" s="208"/>
      <c r="I48" s="209"/>
      <c r="J48" s="1331"/>
      <c r="K48" s="1332"/>
      <c r="L48" s="1332"/>
      <c r="M48" s="1333"/>
      <c r="N48" s="181"/>
      <c r="O48" s="203"/>
      <c r="P48" s="203"/>
      <c r="Q48" s="203"/>
      <c r="R48" s="105"/>
      <c r="S48" s="105"/>
    </row>
    <row r="49" spans="1:19" ht="15">
      <c r="A49" s="210"/>
      <c r="B49" s="178"/>
      <c r="C49" s="178">
        <v>3989</v>
      </c>
      <c r="D49" s="1311" t="s">
        <v>749</v>
      </c>
      <c r="E49" s="1326"/>
      <c r="F49" s="1326"/>
      <c r="G49" s="1327"/>
      <c r="H49" s="179"/>
      <c r="I49" s="211"/>
      <c r="J49" s="455"/>
      <c r="K49" s="456"/>
      <c r="L49" s="456"/>
      <c r="M49" s="457"/>
      <c r="N49" s="181"/>
      <c r="O49" s="203"/>
      <c r="P49" s="203"/>
      <c r="Q49" s="203"/>
      <c r="R49" s="105"/>
      <c r="S49" s="105"/>
    </row>
    <row r="50" spans="1:19" ht="15">
      <c r="A50" s="210"/>
      <c r="B50" s="178"/>
      <c r="C50" s="178">
        <v>3620</v>
      </c>
      <c r="D50" s="1308" t="s">
        <v>750</v>
      </c>
      <c r="E50" s="1309"/>
      <c r="F50" s="1309"/>
      <c r="G50" s="1310"/>
      <c r="H50" s="179"/>
      <c r="I50" s="211"/>
      <c r="J50" s="455"/>
      <c r="K50" s="456"/>
      <c r="L50" s="456"/>
      <c r="M50" s="457"/>
      <c r="N50" s="181"/>
      <c r="O50" s="203"/>
      <c r="P50" s="203"/>
      <c r="Q50" s="203"/>
      <c r="R50" s="105"/>
      <c r="S50" s="105"/>
    </row>
    <row r="51" spans="1:19" ht="15">
      <c r="A51" s="210"/>
      <c r="B51" s="178"/>
      <c r="C51" s="178">
        <v>3989</v>
      </c>
      <c r="D51" s="1305" t="s">
        <v>834</v>
      </c>
      <c r="E51" s="1306"/>
      <c r="F51" s="1306"/>
      <c r="G51" s="1307"/>
      <c r="H51" s="179"/>
      <c r="I51" s="211"/>
      <c r="J51" s="455"/>
      <c r="K51" s="456"/>
      <c r="L51" s="456"/>
      <c r="M51" s="457"/>
      <c r="N51" s="181"/>
      <c r="O51" s="203"/>
      <c r="P51" s="203"/>
      <c r="Q51" s="203"/>
      <c r="R51" s="105"/>
      <c r="S51" s="105"/>
    </row>
    <row r="52" spans="1:19" ht="15">
      <c r="A52" s="210"/>
      <c r="B52" s="178"/>
      <c r="C52" s="178">
        <v>3620</v>
      </c>
      <c r="D52" s="1308" t="s">
        <v>752</v>
      </c>
      <c r="E52" s="1309"/>
      <c r="F52" s="1309"/>
      <c r="G52" s="1310"/>
      <c r="H52" s="179"/>
      <c r="I52" s="211"/>
      <c r="J52" s="455"/>
      <c r="K52" s="456"/>
      <c r="L52" s="456"/>
      <c r="M52" s="457"/>
      <c r="N52" s="181"/>
      <c r="O52" s="203"/>
      <c r="P52" s="203"/>
      <c r="Q52" s="203"/>
      <c r="R52" s="105"/>
      <c r="S52" s="105"/>
    </row>
    <row r="53" spans="1:19" ht="15">
      <c r="A53" s="210"/>
      <c r="B53" s="178"/>
      <c r="C53" s="178">
        <v>12276</v>
      </c>
      <c r="D53" s="1305" t="s">
        <v>835</v>
      </c>
      <c r="E53" s="1306"/>
      <c r="F53" s="1306"/>
      <c r="G53" s="1307"/>
      <c r="H53" s="179"/>
      <c r="I53" s="211"/>
      <c r="J53" s="455"/>
      <c r="K53" s="456"/>
      <c r="L53" s="456"/>
      <c r="M53" s="457"/>
      <c r="N53" s="181"/>
      <c r="O53" s="203"/>
      <c r="P53" s="203"/>
      <c r="Q53" s="203"/>
      <c r="R53" s="105"/>
      <c r="S53" s="105"/>
    </row>
    <row r="54" spans="1:19" ht="15">
      <c r="A54" s="210"/>
      <c r="B54" s="178"/>
      <c r="C54" s="178">
        <v>8442</v>
      </c>
      <c r="D54" s="1311" t="s">
        <v>753</v>
      </c>
      <c r="E54" s="1312"/>
      <c r="F54" s="1312"/>
      <c r="G54" s="1313"/>
      <c r="H54" s="179"/>
      <c r="I54" s="211"/>
      <c r="J54" s="455"/>
      <c r="K54" s="456"/>
      <c r="L54" s="456"/>
      <c r="M54" s="457"/>
      <c r="N54" s="181"/>
      <c r="O54" s="203"/>
      <c r="P54" s="203"/>
      <c r="Q54" s="203"/>
      <c r="R54" s="105"/>
      <c r="S54" s="105"/>
    </row>
    <row r="55" spans="1:19" ht="15">
      <c r="A55" s="210"/>
      <c r="B55" s="178"/>
      <c r="C55" s="211">
        <v>2772</v>
      </c>
      <c r="D55" s="1305" t="s">
        <v>837</v>
      </c>
      <c r="E55" s="1306"/>
      <c r="F55" s="1306"/>
      <c r="G55" s="1307"/>
      <c r="H55" s="179"/>
      <c r="I55" s="211"/>
      <c r="J55" s="455"/>
      <c r="K55" s="456"/>
      <c r="L55" s="456"/>
      <c r="M55" s="457"/>
      <c r="N55" s="181"/>
      <c r="O55" s="203"/>
      <c r="P55" s="203"/>
      <c r="Q55" s="203"/>
      <c r="R55" s="105"/>
      <c r="S55" s="105"/>
    </row>
    <row r="56" spans="1:19" ht="15">
      <c r="A56" s="210"/>
      <c r="B56" s="178"/>
      <c r="D56" s="966" t="s">
        <v>836</v>
      </c>
      <c r="E56" s="964"/>
      <c r="F56" s="964"/>
      <c r="G56" s="965"/>
      <c r="H56" s="179"/>
      <c r="I56" s="211"/>
      <c r="J56" s="455"/>
      <c r="K56" s="456"/>
      <c r="L56" s="456"/>
      <c r="M56" s="457"/>
      <c r="N56" s="181"/>
      <c r="O56" s="203"/>
      <c r="P56" s="203"/>
      <c r="Q56" s="203"/>
      <c r="R56" s="105"/>
      <c r="S56" s="105"/>
    </row>
    <row r="57" spans="1:19" ht="15">
      <c r="A57" s="210"/>
      <c r="B57" s="178"/>
      <c r="C57" s="178">
        <v>4800</v>
      </c>
      <c r="D57" s="1311" t="s">
        <v>754</v>
      </c>
      <c r="E57" s="1312"/>
      <c r="F57" s="1312"/>
      <c r="G57" s="1313"/>
      <c r="H57" s="179"/>
      <c r="I57" s="211"/>
      <c r="J57" s="455"/>
      <c r="K57" s="456"/>
      <c r="L57" s="456"/>
      <c r="M57" s="457"/>
      <c r="N57" s="181"/>
      <c r="O57" s="203"/>
      <c r="P57" s="203"/>
      <c r="Q57" s="203"/>
      <c r="R57" s="105"/>
      <c r="S57" s="105"/>
    </row>
    <row r="58" spans="1:19" ht="15">
      <c r="A58" s="210"/>
      <c r="B58" s="178"/>
      <c r="C58" s="211">
        <v>11280</v>
      </c>
      <c r="D58" s="1305" t="s">
        <v>839</v>
      </c>
      <c r="E58" s="1306"/>
      <c r="F58" s="1306"/>
      <c r="G58" s="1307"/>
      <c r="H58" s="179"/>
      <c r="I58" s="211"/>
      <c r="J58" s="455"/>
      <c r="K58" s="456"/>
      <c r="L58" s="456"/>
      <c r="M58" s="457"/>
      <c r="N58" s="181"/>
      <c r="O58" s="203"/>
      <c r="P58" s="203"/>
      <c r="Q58" s="203"/>
      <c r="R58" s="105"/>
      <c r="S58" s="105"/>
    </row>
    <row r="59" spans="1:19" ht="15.75" thickBot="1">
      <c r="A59" s="210"/>
      <c r="B59" s="178"/>
      <c r="C59" s="211"/>
      <c r="D59" s="1334" t="s">
        <v>838</v>
      </c>
      <c r="E59" s="1309"/>
      <c r="F59" s="1309"/>
      <c r="G59" s="1310"/>
      <c r="H59" s="179"/>
      <c r="I59" s="217"/>
      <c r="J59" s="455"/>
      <c r="K59" s="456"/>
      <c r="L59" s="456"/>
      <c r="M59" s="457"/>
      <c r="N59" s="181"/>
      <c r="O59" s="203"/>
      <c r="P59" s="203"/>
      <c r="Q59" s="203"/>
      <c r="R59" s="105"/>
      <c r="S59" s="105"/>
    </row>
    <row r="60" spans="1:14" ht="15.75" thickBot="1">
      <c r="A60" s="212" t="s">
        <v>27</v>
      </c>
      <c r="B60" s="213">
        <f>SUM(B48:B58)</f>
        <v>58408</v>
      </c>
      <c r="C60" s="213">
        <f>SUM(C48:C58)</f>
        <v>58408</v>
      </c>
      <c r="D60" s="1320"/>
      <c r="E60" s="1321"/>
      <c r="F60" s="1321"/>
      <c r="G60" s="1322"/>
      <c r="H60" s="214">
        <f>SUM(H48:H58)</f>
        <v>0</v>
      </c>
      <c r="I60" s="214">
        <f>SUM(I48:I58)</f>
        <v>0</v>
      </c>
      <c r="J60" s="1323"/>
      <c r="K60" s="1324"/>
      <c r="L60" s="1324"/>
      <c r="M60" s="1325"/>
      <c r="N60" s="205"/>
    </row>
    <row r="61" spans="1:14" ht="15.75" thickTop="1">
      <c r="A61" s="112" t="s">
        <v>37</v>
      </c>
      <c r="B61" s="112"/>
      <c r="C61" s="112"/>
      <c r="D61" s="112"/>
      <c r="E61" s="112"/>
      <c r="F61" s="112"/>
      <c r="G61" s="112"/>
      <c r="H61" s="112"/>
      <c r="I61" s="112"/>
      <c r="J61" s="112"/>
      <c r="K61" s="112"/>
      <c r="L61" s="112"/>
      <c r="M61" s="112"/>
      <c r="N61" s="112"/>
    </row>
    <row r="62" spans="1:14" ht="15">
      <c r="A62" s="112" t="s">
        <v>236</v>
      </c>
      <c r="B62" s="112"/>
      <c r="C62" s="112"/>
      <c r="D62" s="112"/>
      <c r="E62" s="112"/>
      <c r="F62" s="112"/>
      <c r="G62" s="112"/>
      <c r="H62" s="112"/>
      <c r="I62" s="112"/>
      <c r="J62" s="112"/>
      <c r="K62" s="112"/>
      <c r="L62" s="112"/>
      <c r="M62" s="112"/>
      <c r="N62" s="112"/>
    </row>
    <row r="63" spans="1:13" ht="15">
      <c r="A63" s="215" t="s">
        <v>237</v>
      </c>
      <c r="B63" s="112"/>
      <c r="C63" s="112"/>
      <c r="D63" s="112"/>
      <c r="E63" s="112"/>
      <c r="F63" s="112"/>
      <c r="G63" s="112"/>
      <c r="H63" s="112"/>
      <c r="I63" s="112" t="s">
        <v>64</v>
      </c>
      <c r="J63" s="913">
        <v>41320</v>
      </c>
      <c r="L63" s="112" t="s">
        <v>22</v>
      </c>
      <c r="M63" s="112" t="s">
        <v>417</v>
      </c>
    </row>
    <row r="64" spans="1:13" ht="15">
      <c r="A64" s="112"/>
      <c r="B64" s="112"/>
      <c r="C64" s="112"/>
      <c r="D64" s="112"/>
      <c r="E64" s="112"/>
      <c r="F64" s="112"/>
      <c r="G64" s="112"/>
      <c r="I64" s="112" t="s">
        <v>229</v>
      </c>
      <c r="J64" s="112" t="s">
        <v>722</v>
      </c>
      <c r="K64" s="112"/>
      <c r="L64" s="957" t="s">
        <v>938</v>
      </c>
      <c r="M64" s="112" t="s">
        <v>677</v>
      </c>
    </row>
    <row r="65" spans="9:13" ht="15">
      <c r="I65" s="112"/>
      <c r="K65" s="112"/>
      <c r="M65" s="112"/>
    </row>
    <row r="66" spans="8:14" ht="15">
      <c r="H66" s="112"/>
      <c r="I66" s="112"/>
      <c r="J66" s="112"/>
      <c r="K66" s="112"/>
      <c r="L66" s="112"/>
      <c r="M66" s="112"/>
      <c r="N66" s="112"/>
    </row>
    <row r="67" spans="12:14" ht="15">
      <c r="L67" s="112"/>
      <c r="M67" s="112"/>
      <c r="N67" s="112"/>
    </row>
    <row r="68" spans="12:14" ht="15">
      <c r="L68" s="112"/>
      <c r="M68" s="112"/>
      <c r="N68" s="112"/>
    </row>
    <row r="69" spans="12:14" ht="15">
      <c r="L69" s="112"/>
      <c r="M69" s="112"/>
      <c r="N69" s="112"/>
    </row>
    <row r="71" ht="15">
      <c r="I71" s="960"/>
    </row>
  </sheetData>
  <sheetProtection/>
  <mergeCells count="34">
    <mergeCell ref="L8:M8"/>
    <mergeCell ref="D7:D8"/>
    <mergeCell ref="C7:C8"/>
    <mergeCell ref="E7:E8"/>
    <mergeCell ref="F7:M7"/>
    <mergeCell ref="F8:G8"/>
    <mergeCell ref="H8:I8"/>
    <mergeCell ref="J8:K8"/>
    <mergeCell ref="A10:M10"/>
    <mergeCell ref="A27:M27"/>
    <mergeCell ref="A45:A47"/>
    <mergeCell ref="B45:B47"/>
    <mergeCell ref="A1:B1"/>
    <mergeCell ref="A2:B2"/>
    <mergeCell ref="A7:A9"/>
    <mergeCell ref="B7:B9"/>
    <mergeCell ref="C45:M45"/>
    <mergeCell ref="C46:G46"/>
    <mergeCell ref="H46:M46"/>
    <mergeCell ref="D50:G50"/>
    <mergeCell ref="D47:G47"/>
    <mergeCell ref="D60:G60"/>
    <mergeCell ref="J60:M60"/>
    <mergeCell ref="D49:G49"/>
    <mergeCell ref="J47:M47"/>
    <mergeCell ref="J48:M48"/>
    <mergeCell ref="D58:G58"/>
    <mergeCell ref="D59:G59"/>
    <mergeCell ref="D51:G51"/>
    <mergeCell ref="D52:G52"/>
    <mergeCell ref="D53:G53"/>
    <mergeCell ref="D54:G54"/>
    <mergeCell ref="D55:G55"/>
    <mergeCell ref="D57:G57"/>
  </mergeCell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landscape" paperSize="9" scale="5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"/>
  <sheetViews>
    <sheetView zoomScalePageLayoutView="0" workbookViewId="0" topLeftCell="A13">
      <selection activeCell="C39" sqref="C39"/>
    </sheetView>
  </sheetViews>
  <sheetFormatPr defaultColWidth="9.140625" defaultRowHeight="12.75"/>
  <cols>
    <col min="1" max="1" width="22.00390625" style="112" customWidth="1"/>
    <col min="2" max="5" width="27.7109375" style="112" customWidth="1"/>
    <col min="6" max="6" width="57.00390625" style="112" customWidth="1"/>
    <col min="7" max="16384" width="9.140625" style="112" customWidth="1"/>
  </cols>
  <sheetData>
    <row r="1" spans="1:6" ht="15">
      <c r="A1" s="106" t="s">
        <v>333</v>
      </c>
      <c r="B1" s="106"/>
      <c r="F1" s="109" t="s">
        <v>747</v>
      </c>
    </row>
    <row r="2" spans="1:6" ht="15">
      <c r="A2" s="97" t="s">
        <v>188</v>
      </c>
      <c r="B2" s="97" t="s">
        <v>639</v>
      </c>
      <c r="F2" s="98" t="s">
        <v>367</v>
      </c>
    </row>
    <row r="3" spans="1:2" ht="15">
      <c r="A3" s="436"/>
      <c r="B3" s="436"/>
    </row>
    <row r="5" spans="1:6" ht="15.75">
      <c r="A5" s="1360" t="s">
        <v>341</v>
      </c>
      <c r="B5" s="1360"/>
      <c r="C5" s="1360"/>
      <c r="D5" s="1360"/>
      <c r="E5" s="1360"/>
      <c r="F5" s="1360"/>
    </row>
    <row r="6" ht="15.75" thickBot="1"/>
    <row r="7" spans="1:6" ht="24" customHeight="1" thickBot="1">
      <c r="A7" s="437" t="s">
        <v>334</v>
      </c>
      <c r="B7" s="438" t="s">
        <v>335</v>
      </c>
      <c r="C7" s="439" t="s">
        <v>336</v>
      </c>
      <c r="D7" s="439" t="s">
        <v>337</v>
      </c>
      <c r="E7" s="439" t="s">
        <v>338</v>
      </c>
      <c r="F7" s="440" t="s">
        <v>339</v>
      </c>
    </row>
    <row r="8" spans="1:6" ht="30">
      <c r="A8" s="441">
        <v>2250</v>
      </c>
      <c r="B8" s="442" t="s">
        <v>756</v>
      </c>
      <c r="C8" s="443" t="s">
        <v>757</v>
      </c>
      <c r="D8" s="443" t="s">
        <v>758</v>
      </c>
      <c r="E8" s="444" t="s">
        <v>759</v>
      </c>
      <c r="F8" s="445" t="s">
        <v>760</v>
      </c>
    </row>
    <row r="9" spans="1:6" ht="30">
      <c r="A9" s="446">
        <v>1650</v>
      </c>
      <c r="B9" s="447" t="s">
        <v>756</v>
      </c>
      <c r="C9" s="448" t="s">
        <v>757</v>
      </c>
      <c r="D9" s="448" t="s">
        <v>758</v>
      </c>
      <c r="E9" s="921">
        <v>41087</v>
      </c>
      <c r="F9" s="449" t="s">
        <v>760</v>
      </c>
    </row>
    <row r="10" spans="1:6" ht="15">
      <c r="A10" s="446">
        <v>8325</v>
      </c>
      <c r="B10" s="447" t="s">
        <v>761</v>
      </c>
      <c r="C10" s="448" t="s">
        <v>757</v>
      </c>
      <c r="D10" s="448" t="s">
        <v>758</v>
      </c>
      <c r="E10" s="921">
        <v>41152</v>
      </c>
      <c r="F10" s="449" t="s">
        <v>762</v>
      </c>
    </row>
    <row r="11" spans="1:6" ht="15">
      <c r="A11" s="446">
        <v>350.8</v>
      </c>
      <c r="B11" s="447" t="s">
        <v>763</v>
      </c>
      <c r="C11" s="448" t="s">
        <v>764</v>
      </c>
      <c r="D11" s="448" t="s">
        <v>758</v>
      </c>
      <c r="E11" s="921">
        <v>41243</v>
      </c>
      <c r="F11" s="962" t="s">
        <v>829</v>
      </c>
    </row>
    <row r="12" spans="2:6" ht="15">
      <c r="B12" s="920"/>
      <c r="C12" s="448"/>
      <c r="D12" s="448"/>
      <c r="E12" s="448"/>
      <c r="F12" s="449"/>
    </row>
    <row r="13" spans="1:6" ht="15">
      <c r="A13" s="446"/>
      <c r="B13" s="447"/>
      <c r="C13" s="448"/>
      <c r="D13" s="448"/>
      <c r="E13" s="448"/>
      <c r="F13" s="449"/>
    </row>
    <row r="14" spans="1:6" ht="15">
      <c r="A14" s="446"/>
      <c r="B14" s="447"/>
      <c r="C14" s="448"/>
      <c r="D14" s="448"/>
      <c r="E14" s="448"/>
      <c r="F14" s="449"/>
    </row>
    <row r="15" spans="1:6" ht="15">
      <c r="A15" s="446"/>
      <c r="B15" s="447"/>
      <c r="C15" s="448"/>
      <c r="D15" s="448"/>
      <c r="E15" s="448"/>
      <c r="F15" s="449"/>
    </row>
    <row r="16" spans="1:6" ht="15">
      <c r="A16" s="446"/>
      <c r="B16" s="447"/>
      <c r="C16" s="448"/>
      <c r="D16" s="448"/>
      <c r="E16" s="448"/>
      <c r="F16" s="449"/>
    </row>
    <row r="17" spans="1:6" ht="15">
      <c r="A17" s="446"/>
      <c r="B17" s="447"/>
      <c r="C17" s="448"/>
      <c r="D17" s="448"/>
      <c r="E17" s="448"/>
      <c r="F17" s="449"/>
    </row>
    <row r="18" spans="1:6" ht="15">
      <c r="A18" s="446"/>
      <c r="B18" s="447"/>
      <c r="C18" s="448"/>
      <c r="D18" s="448"/>
      <c r="E18" s="448"/>
      <c r="F18" s="449"/>
    </row>
    <row r="19" spans="1:6" ht="15">
      <c r="A19" s="446"/>
      <c r="B19" s="447"/>
      <c r="C19" s="448"/>
      <c r="D19" s="448"/>
      <c r="E19" s="448"/>
      <c r="F19" s="449"/>
    </row>
    <row r="20" spans="1:6" ht="15">
      <c r="A20" s="446"/>
      <c r="B20" s="447"/>
      <c r="C20" s="448"/>
      <c r="D20" s="448"/>
      <c r="E20" s="448"/>
      <c r="F20" s="449"/>
    </row>
    <row r="21" spans="1:6" ht="15">
      <c r="A21" s="446"/>
      <c r="B21" s="447"/>
      <c r="C21" s="448"/>
      <c r="D21" s="448"/>
      <c r="E21" s="448"/>
      <c r="F21" s="449"/>
    </row>
    <row r="22" spans="1:6" ht="15">
      <c r="A22" s="446"/>
      <c r="B22" s="447"/>
      <c r="C22" s="448"/>
      <c r="D22" s="448"/>
      <c r="E22" s="448"/>
      <c r="F22" s="449"/>
    </row>
    <row r="23" spans="1:6" ht="15">
      <c r="A23" s="446"/>
      <c r="B23" s="447"/>
      <c r="C23" s="448"/>
      <c r="D23" s="448"/>
      <c r="E23" s="448"/>
      <c r="F23" s="449"/>
    </row>
    <row r="24" spans="1:6" ht="15">
      <c r="A24" s="446"/>
      <c r="B24" s="447"/>
      <c r="C24" s="448"/>
      <c r="D24" s="448"/>
      <c r="E24" s="448"/>
      <c r="F24" s="449"/>
    </row>
    <row r="25" spans="1:6" ht="15">
      <c r="A25" s="446"/>
      <c r="B25" s="447"/>
      <c r="C25" s="448"/>
      <c r="D25" s="448"/>
      <c r="E25" s="448"/>
      <c r="F25" s="449"/>
    </row>
    <row r="26" spans="1:6" ht="15">
      <c r="A26" s="446"/>
      <c r="B26" s="447"/>
      <c r="C26" s="448"/>
      <c r="D26" s="448"/>
      <c r="E26" s="448"/>
      <c r="F26" s="449"/>
    </row>
    <row r="27" spans="2:6" ht="15">
      <c r="B27" s="447"/>
      <c r="C27" s="448"/>
      <c r="D27" s="448"/>
      <c r="E27" s="448"/>
      <c r="F27" s="449"/>
    </row>
    <row r="28" spans="1:6" ht="15">
      <c r="A28" s="446"/>
      <c r="B28" s="447"/>
      <c r="C28" s="448"/>
      <c r="D28" s="448"/>
      <c r="E28" s="448"/>
      <c r="F28" s="449"/>
    </row>
    <row r="29" spans="1:6" ht="15">
      <c r="A29" s="446"/>
      <c r="B29" s="447"/>
      <c r="C29" s="448"/>
      <c r="D29" s="448"/>
      <c r="E29" s="448"/>
      <c r="F29" s="449"/>
    </row>
    <row r="30" spans="1:6" ht="15.75" thickBot="1">
      <c r="A30" s="450"/>
      <c r="B30" s="451"/>
      <c r="C30" s="452"/>
      <c r="D30" s="452"/>
      <c r="E30" s="452"/>
      <c r="F30" s="453"/>
    </row>
    <row r="31" spans="1:2" ht="15">
      <c r="A31" s="454" t="s">
        <v>340</v>
      </c>
      <c r="B31" s="454"/>
    </row>
    <row r="33" spans="1:4" ht="15">
      <c r="A33" s="112" t="s">
        <v>64</v>
      </c>
      <c r="B33" s="913">
        <v>41320</v>
      </c>
      <c r="C33" s="112" t="s">
        <v>22</v>
      </c>
      <c r="D33" s="112" t="s">
        <v>417</v>
      </c>
    </row>
    <row r="34" spans="1:4" ht="15">
      <c r="A34" s="112" t="s">
        <v>229</v>
      </c>
      <c r="B34" s="112" t="s">
        <v>722</v>
      </c>
      <c r="C34" s="112" t="s">
        <v>24</v>
      </c>
      <c r="D34" s="112" t="s">
        <v>677</v>
      </c>
    </row>
    <row r="35" ht="15">
      <c r="A35" s="112" t="s">
        <v>25</v>
      </c>
    </row>
    <row r="38" spans="1:2" ht="15">
      <c r="A38" s="200"/>
      <c r="B38" s="200"/>
    </row>
  </sheetData>
  <sheetProtection/>
  <mergeCells count="1">
    <mergeCell ref="A5:F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7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49"/>
  <sheetViews>
    <sheetView showGridLines="0" zoomScalePageLayoutView="0" workbookViewId="0" topLeftCell="A31">
      <selection activeCell="D46" sqref="D46"/>
    </sheetView>
  </sheetViews>
  <sheetFormatPr defaultColWidth="9.140625" defaultRowHeight="12.75"/>
  <cols>
    <col min="1" max="3" width="13.421875" style="96" customWidth="1"/>
    <col min="4" max="4" width="31.8515625" style="96" customWidth="1"/>
    <col min="5" max="5" width="13.421875" style="96" customWidth="1"/>
    <col min="6" max="6" width="31.8515625" style="96" customWidth="1"/>
    <col min="7" max="7" width="13.421875" style="96" customWidth="1"/>
    <col min="8" max="8" width="31.8515625" style="96" customWidth="1"/>
    <col min="9" max="16384" width="9.140625" style="96" customWidth="1"/>
  </cols>
  <sheetData>
    <row r="1" spans="1:8" ht="15">
      <c r="A1" s="1344" t="s">
        <v>326</v>
      </c>
      <c r="B1" s="1361"/>
      <c r="C1" s="169"/>
      <c r="D1" s="169"/>
      <c r="E1" s="169"/>
      <c r="F1" s="109"/>
      <c r="G1" s="169"/>
      <c r="H1" s="109" t="s">
        <v>765</v>
      </c>
    </row>
    <row r="2" spans="1:8" ht="15">
      <c r="A2" s="1344" t="s">
        <v>40</v>
      </c>
      <c r="B2" s="1344"/>
      <c r="C2" s="954" t="s">
        <v>639</v>
      </c>
      <c r="D2" s="169"/>
      <c r="E2" s="169"/>
      <c r="F2" s="109"/>
      <c r="G2" s="169"/>
      <c r="H2" s="110" t="s">
        <v>260</v>
      </c>
    </row>
    <row r="3" spans="1:8" ht="15">
      <c r="A3" s="171"/>
      <c r="B3" s="171"/>
      <c r="C3" s="169"/>
      <c r="D3" s="169"/>
      <c r="E3" s="169"/>
      <c r="F3" s="109"/>
      <c r="G3" s="169"/>
      <c r="H3" s="111"/>
    </row>
    <row r="4" spans="1:8" ht="20.25" customHeight="1">
      <c r="A4" s="112"/>
      <c r="B4" s="112"/>
      <c r="C4" s="112"/>
      <c r="D4" s="112"/>
      <c r="E4" s="112"/>
      <c r="F4" s="172"/>
      <c r="G4" s="112"/>
      <c r="H4" s="172"/>
    </row>
    <row r="5" spans="1:8" ht="15.75">
      <c r="A5" s="216" t="s">
        <v>305</v>
      </c>
      <c r="B5" s="112"/>
      <c r="C5" s="112"/>
      <c r="D5" s="112"/>
      <c r="E5" s="112"/>
      <c r="F5" s="109"/>
      <c r="G5" s="112"/>
      <c r="H5" s="109"/>
    </row>
    <row r="6" spans="1:8" ht="15.75" thickBot="1">
      <c r="A6" s="170"/>
      <c r="B6" s="112"/>
      <c r="C6" s="112"/>
      <c r="D6" s="112"/>
      <c r="E6" s="112"/>
      <c r="F6" s="172"/>
      <c r="G6" s="112"/>
      <c r="H6" s="172" t="s">
        <v>20</v>
      </c>
    </row>
    <row r="7" spans="1:8" ht="12.75" customHeight="1" thickTop="1">
      <c r="A7" s="1338" t="s">
        <v>28</v>
      </c>
      <c r="B7" s="1341" t="s">
        <v>299</v>
      </c>
      <c r="C7" s="1362" t="s">
        <v>26</v>
      </c>
      <c r="D7" s="1362"/>
      <c r="E7" s="1362"/>
      <c r="F7" s="1362"/>
      <c r="G7" s="1362"/>
      <c r="H7" s="1363"/>
    </row>
    <row r="8" spans="1:8" ht="26.25" customHeight="1">
      <c r="A8" s="1339"/>
      <c r="B8" s="1342"/>
      <c r="C8" s="1314" t="s">
        <v>38</v>
      </c>
      <c r="D8" s="1348"/>
      <c r="E8" s="1314" t="s">
        <v>39</v>
      </c>
      <c r="F8" s="1348"/>
      <c r="G8" s="1315" t="s">
        <v>105</v>
      </c>
      <c r="H8" s="1316"/>
    </row>
    <row r="9" spans="1:8" ht="15.75" thickBot="1">
      <c r="A9" s="1340"/>
      <c r="B9" s="1343"/>
      <c r="C9" s="175" t="s">
        <v>34</v>
      </c>
      <c r="D9" s="174" t="s">
        <v>56</v>
      </c>
      <c r="E9" s="174" t="s">
        <v>34</v>
      </c>
      <c r="F9" s="174" t="s">
        <v>35</v>
      </c>
      <c r="G9" s="173" t="s">
        <v>34</v>
      </c>
      <c r="H9" s="176" t="s">
        <v>35</v>
      </c>
    </row>
    <row r="10" spans="1:8" ht="14.25" customHeight="1">
      <c r="A10" s="1335" t="s">
        <v>239</v>
      </c>
      <c r="B10" s="1336"/>
      <c r="C10" s="1336"/>
      <c r="D10" s="1336"/>
      <c r="E10" s="1336"/>
      <c r="F10" s="1336"/>
      <c r="G10" s="1336"/>
      <c r="H10" s="1337"/>
    </row>
    <row r="11" spans="1:8" ht="14.25" customHeight="1">
      <c r="A11" s="949" t="s">
        <v>800</v>
      </c>
      <c r="B11" s="178">
        <v>547089.14</v>
      </c>
      <c r="C11" s="1158">
        <v>547089.14</v>
      </c>
      <c r="D11" s="950" t="s">
        <v>814</v>
      </c>
      <c r="E11" s="218"/>
      <c r="F11" s="219"/>
      <c r="G11" s="190"/>
      <c r="H11" s="220"/>
    </row>
    <row r="12" spans="1:8" ht="14.25" customHeight="1">
      <c r="A12" s="949" t="s">
        <v>801</v>
      </c>
      <c r="B12" s="178">
        <v>326076</v>
      </c>
      <c r="C12" s="1158">
        <v>326076</v>
      </c>
      <c r="D12" s="950" t="s">
        <v>832</v>
      </c>
      <c r="E12" s="178"/>
      <c r="F12" s="180"/>
      <c r="G12" s="179"/>
      <c r="H12" s="221"/>
    </row>
    <row r="13" spans="1:8" ht="14.25" customHeight="1">
      <c r="A13" s="949" t="s">
        <v>802</v>
      </c>
      <c r="B13" s="178">
        <v>2142157</v>
      </c>
      <c r="C13" s="217">
        <v>2142157</v>
      </c>
      <c r="D13" s="950" t="s">
        <v>815</v>
      </c>
      <c r="E13" s="178"/>
      <c r="F13" s="180"/>
      <c r="G13" s="179"/>
      <c r="H13" s="221"/>
    </row>
    <row r="14" spans="1:8" ht="14.25" customHeight="1">
      <c r="A14" s="949" t="s">
        <v>803</v>
      </c>
      <c r="B14" s="178">
        <v>1233254</v>
      </c>
      <c r="C14" s="217">
        <v>1233254</v>
      </c>
      <c r="D14" s="950" t="s">
        <v>816</v>
      </c>
      <c r="E14" s="178"/>
      <c r="F14" s="222"/>
      <c r="G14" s="179"/>
      <c r="H14" s="220"/>
    </row>
    <row r="15" spans="1:8" ht="14.25" customHeight="1">
      <c r="A15" s="949" t="s">
        <v>804</v>
      </c>
      <c r="B15" s="178">
        <v>38520</v>
      </c>
      <c r="C15" s="217">
        <v>38520</v>
      </c>
      <c r="D15" s="950" t="s">
        <v>818</v>
      </c>
      <c r="E15" s="178"/>
      <c r="F15" s="180"/>
      <c r="G15" s="179"/>
      <c r="H15" s="221"/>
    </row>
    <row r="16" spans="1:8" ht="14.25" customHeight="1">
      <c r="A16" s="949" t="s">
        <v>805</v>
      </c>
      <c r="B16" s="178">
        <v>298250</v>
      </c>
      <c r="C16" s="217">
        <v>298250</v>
      </c>
      <c r="D16" s="950" t="s">
        <v>817</v>
      </c>
      <c r="E16" s="178"/>
      <c r="F16" s="180"/>
      <c r="G16" s="179"/>
      <c r="H16" s="221"/>
    </row>
    <row r="17" spans="1:8" ht="14.25" customHeight="1">
      <c r="A17" s="949" t="s">
        <v>806</v>
      </c>
      <c r="B17" s="178">
        <v>68229</v>
      </c>
      <c r="C17" s="217">
        <v>68229</v>
      </c>
      <c r="D17" s="950" t="s">
        <v>819</v>
      </c>
      <c r="E17" s="178"/>
      <c r="F17" s="180"/>
      <c r="G17" s="179"/>
      <c r="H17" s="221"/>
    </row>
    <row r="18" spans="1:8" ht="14.25" customHeight="1">
      <c r="A18" s="949" t="s">
        <v>807</v>
      </c>
      <c r="B18" s="178">
        <v>2538</v>
      </c>
      <c r="C18" s="217">
        <v>2538</v>
      </c>
      <c r="D18" s="950" t="s">
        <v>820</v>
      </c>
      <c r="E18" s="178"/>
      <c r="F18" s="180"/>
      <c r="G18" s="179"/>
      <c r="H18" s="221"/>
    </row>
    <row r="19" spans="1:8" ht="14.25" customHeight="1">
      <c r="A19" s="949" t="s">
        <v>808</v>
      </c>
      <c r="B19" s="178">
        <v>30222</v>
      </c>
      <c r="C19" s="217">
        <v>30222</v>
      </c>
      <c r="D19" s="950" t="s">
        <v>821</v>
      </c>
      <c r="E19" s="178"/>
      <c r="F19" s="180"/>
      <c r="G19" s="179"/>
      <c r="H19" s="221"/>
    </row>
    <row r="20" spans="1:8" ht="14.25" customHeight="1">
      <c r="A20" s="949" t="s">
        <v>809</v>
      </c>
      <c r="B20" s="178">
        <v>101670</v>
      </c>
      <c r="C20" s="217">
        <v>101670</v>
      </c>
      <c r="D20" s="950" t="s">
        <v>833</v>
      </c>
      <c r="E20" s="178"/>
      <c r="F20" s="180"/>
      <c r="G20" s="179"/>
      <c r="H20" s="221"/>
    </row>
    <row r="21" spans="1:8" ht="14.25" customHeight="1">
      <c r="A21" s="949" t="s">
        <v>810</v>
      </c>
      <c r="B21" s="178">
        <v>701321.86</v>
      </c>
      <c r="C21" s="217">
        <v>701321.86</v>
      </c>
      <c r="D21" s="950" t="s">
        <v>822</v>
      </c>
      <c r="E21" s="178"/>
      <c r="F21" s="180"/>
      <c r="G21" s="179"/>
      <c r="H21" s="221"/>
    </row>
    <row r="22" spans="1:8" ht="14.25" customHeight="1">
      <c r="A22" s="949" t="s">
        <v>811</v>
      </c>
      <c r="B22" s="178">
        <v>260955.38</v>
      </c>
      <c r="C22" s="217">
        <v>260955.38</v>
      </c>
      <c r="D22" s="950" t="s">
        <v>823</v>
      </c>
      <c r="E22" s="178"/>
      <c r="F22" s="180"/>
      <c r="G22" s="179"/>
      <c r="H22" s="221"/>
    </row>
    <row r="23" spans="1:8" ht="14.25" customHeight="1">
      <c r="A23" s="177"/>
      <c r="B23" s="178"/>
      <c r="C23" s="217"/>
      <c r="D23" s="178"/>
      <c r="E23" s="178"/>
      <c r="F23" s="180"/>
      <c r="G23" s="179"/>
      <c r="H23" s="221"/>
    </row>
    <row r="24" spans="1:8" ht="14.25" customHeight="1">
      <c r="A24" s="177"/>
      <c r="B24" s="178"/>
      <c r="C24" s="217"/>
      <c r="D24" s="178"/>
      <c r="E24" s="178"/>
      <c r="F24" s="180"/>
      <c r="G24" s="179"/>
      <c r="H24" s="221"/>
    </row>
    <row r="25" spans="1:8" ht="14.25" customHeight="1">
      <c r="A25" s="177"/>
      <c r="B25" s="178"/>
      <c r="C25" s="217"/>
      <c r="D25" s="178"/>
      <c r="E25" s="178"/>
      <c r="F25" s="180"/>
      <c r="G25" s="179"/>
      <c r="H25" s="221"/>
    </row>
    <row r="26" spans="1:8" ht="14.25" customHeight="1">
      <c r="A26" s="177"/>
      <c r="B26" s="178"/>
      <c r="C26" s="217"/>
      <c r="D26" s="178"/>
      <c r="E26" s="178"/>
      <c r="F26" s="180"/>
      <c r="G26" s="179"/>
      <c r="H26" s="221"/>
    </row>
    <row r="27" spans="1:8" ht="14.25" customHeight="1">
      <c r="A27" s="177"/>
      <c r="B27" s="178"/>
      <c r="C27" s="217"/>
      <c r="D27" s="178"/>
      <c r="E27" s="178"/>
      <c r="F27" s="180"/>
      <c r="G27" s="179"/>
      <c r="H27" s="221"/>
    </row>
    <row r="28" spans="1:8" ht="14.25" customHeight="1">
      <c r="A28" s="177"/>
      <c r="B28" s="178"/>
      <c r="C28" s="217"/>
      <c r="D28" s="178"/>
      <c r="E28" s="178"/>
      <c r="F28" s="180"/>
      <c r="G28" s="179"/>
      <c r="H28" s="221"/>
    </row>
    <row r="29" spans="1:8" ht="14.25" customHeight="1">
      <c r="A29" s="177"/>
      <c r="B29" s="178"/>
      <c r="C29" s="217"/>
      <c r="D29" s="178"/>
      <c r="E29" s="178"/>
      <c r="F29" s="180"/>
      <c r="G29" s="179"/>
      <c r="H29" s="221"/>
    </row>
    <row r="30" spans="1:8" ht="14.25" customHeight="1">
      <c r="A30" s="177"/>
      <c r="B30" s="178"/>
      <c r="C30" s="217"/>
      <c r="D30" s="178"/>
      <c r="E30" s="178"/>
      <c r="F30" s="180"/>
      <c r="G30" s="179"/>
      <c r="H30" s="221"/>
    </row>
    <row r="31" spans="1:8" ht="15">
      <c r="A31" s="177"/>
      <c r="B31" s="178"/>
      <c r="C31" s="217"/>
      <c r="D31" s="178"/>
      <c r="E31" s="178"/>
      <c r="F31" s="180"/>
      <c r="G31" s="179"/>
      <c r="H31" s="221"/>
    </row>
    <row r="32" spans="1:8" ht="15.75" thickBot="1">
      <c r="A32" s="184" t="s">
        <v>240</v>
      </c>
      <c r="B32" s="185">
        <f>SUM(B11:B31)</f>
        <v>5750282.380000001</v>
      </c>
      <c r="C32" s="223">
        <f>SUM(C11:C31)</f>
        <v>5750282.380000001</v>
      </c>
      <c r="D32" s="224" t="s">
        <v>78</v>
      </c>
      <c r="E32" s="185">
        <f>SUM(E11:E31)</f>
        <v>0</v>
      </c>
      <c r="F32" s="187" t="s">
        <v>78</v>
      </c>
      <c r="G32" s="186">
        <f>SUM(G11:G31)</f>
        <v>0</v>
      </c>
      <c r="H32" s="225" t="s">
        <v>78</v>
      </c>
    </row>
    <row r="33" spans="1:8" ht="15">
      <c r="A33" s="1335" t="s">
        <v>241</v>
      </c>
      <c r="B33" s="1336"/>
      <c r="C33" s="1336"/>
      <c r="D33" s="1336"/>
      <c r="E33" s="1336"/>
      <c r="F33" s="1336"/>
      <c r="G33" s="1336"/>
      <c r="H33" s="1337"/>
    </row>
    <row r="34" spans="1:8" ht="15">
      <c r="A34" s="949" t="s">
        <v>812</v>
      </c>
      <c r="B34" s="178">
        <v>1327266</v>
      </c>
      <c r="C34" s="217">
        <v>1327266</v>
      </c>
      <c r="D34" s="950" t="s">
        <v>813</v>
      </c>
      <c r="E34" s="226"/>
      <c r="F34" s="227"/>
      <c r="G34" s="190" t="s">
        <v>78</v>
      </c>
      <c r="H34" s="221"/>
    </row>
    <row r="35" spans="1:8" ht="15">
      <c r="A35" s="177"/>
      <c r="B35" s="178"/>
      <c r="C35" s="217"/>
      <c r="D35" s="178"/>
      <c r="E35" s="178"/>
      <c r="F35" s="180"/>
      <c r="G35" s="190" t="s">
        <v>78</v>
      </c>
      <c r="H35" s="221"/>
    </row>
    <row r="36" spans="1:8" ht="15">
      <c r="A36" s="177"/>
      <c r="B36" s="178"/>
      <c r="C36" s="217"/>
      <c r="D36" s="178"/>
      <c r="E36" s="178"/>
      <c r="F36" s="180"/>
      <c r="G36" s="190" t="s">
        <v>78</v>
      </c>
      <c r="H36" s="221"/>
    </row>
    <row r="37" spans="1:8" ht="15">
      <c r="A37" s="177"/>
      <c r="B37" s="178"/>
      <c r="C37" s="217"/>
      <c r="D37" s="178"/>
      <c r="E37" s="178"/>
      <c r="F37" s="180"/>
      <c r="G37" s="190" t="s">
        <v>78</v>
      </c>
      <c r="H37" s="221"/>
    </row>
    <row r="38" spans="1:8" ht="15">
      <c r="A38" s="177"/>
      <c r="B38" s="178"/>
      <c r="C38" s="217"/>
      <c r="D38" s="178"/>
      <c r="E38" s="178"/>
      <c r="F38" s="180"/>
      <c r="G38" s="190" t="s">
        <v>78</v>
      </c>
      <c r="H38" s="221"/>
    </row>
    <row r="39" spans="1:8" ht="15">
      <c r="A39" s="177"/>
      <c r="B39" s="178"/>
      <c r="C39" s="217"/>
      <c r="D39" s="178"/>
      <c r="E39" s="178"/>
      <c r="F39" s="180"/>
      <c r="G39" s="190" t="s">
        <v>78</v>
      </c>
      <c r="H39" s="221"/>
    </row>
    <row r="40" spans="1:8" ht="15.75" thickBot="1">
      <c r="A40" s="184" t="s">
        <v>242</v>
      </c>
      <c r="B40" s="185">
        <f>SUM(B34:B39)</f>
        <v>1327266</v>
      </c>
      <c r="C40" s="223">
        <f>SUM(C34:C39)</f>
        <v>1327266</v>
      </c>
      <c r="D40" s="224" t="s">
        <v>78</v>
      </c>
      <c r="E40" s="185">
        <f>SUM(E34:E39)</f>
        <v>0</v>
      </c>
      <c r="F40" s="187" t="s">
        <v>78</v>
      </c>
      <c r="G40" s="191" t="s">
        <v>78</v>
      </c>
      <c r="H40" s="225" t="s">
        <v>78</v>
      </c>
    </row>
    <row r="41" spans="1:8" ht="15.75" thickBot="1">
      <c r="A41" s="212" t="s">
        <v>27</v>
      </c>
      <c r="B41" s="213">
        <f>B32+B40</f>
        <v>7077548.380000001</v>
      </c>
      <c r="C41" s="213">
        <f>C32+C40</f>
        <v>7077548.380000001</v>
      </c>
      <c r="D41" s="228" t="s">
        <v>78</v>
      </c>
      <c r="E41" s="213">
        <f>E32+E40</f>
        <v>0</v>
      </c>
      <c r="F41" s="229" t="s">
        <v>78</v>
      </c>
      <c r="G41" s="214">
        <f>G32</f>
        <v>0</v>
      </c>
      <c r="H41" s="230" t="s">
        <v>78</v>
      </c>
    </row>
    <row r="42" spans="1:8" ht="15.75" thickTop="1">
      <c r="A42" s="112" t="s">
        <v>37</v>
      </c>
      <c r="B42" s="112"/>
      <c r="C42" s="112"/>
      <c r="D42" s="112"/>
      <c r="E42" s="112"/>
      <c r="F42" s="112"/>
      <c r="G42" s="112"/>
      <c r="H42" s="112"/>
    </row>
    <row r="43" spans="1:8" ht="15">
      <c r="A43" s="963" t="s">
        <v>830</v>
      </c>
      <c r="B43" s="112"/>
      <c r="C43" s="112"/>
      <c r="D43" s="112"/>
      <c r="E43" s="112"/>
      <c r="F43" s="112"/>
      <c r="G43" s="112"/>
      <c r="H43" s="112"/>
    </row>
    <row r="44" spans="1:8" ht="15">
      <c r="A44" s="957" t="s">
        <v>831</v>
      </c>
      <c r="B44" s="112"/>
      <c r="C44" s="112"/>
      <c r="D44" s="112"/>
      <c r="E44" s="112"/>
      <c r="F44" s="112"/>
      <c r="G44" s="112"/>
      <c r="H44" s="112"/>
    </row>
    <row r="45" spans="1:8" ht="15">
      <c r="A45" s="112" t="s">
        <v>64</v>
      </c>
      <c r="B45" s="112"/>
      <c r="C45" s="112"/>
      <c r="D45" s="913">
        <v>41320</v>
      </c>
      <c r="E45" s="112" t="s">
        <v>22</v>
      </c>
      <c r="F45" s="957" t="s">
        <v>881</v>
      </c>
      <c r="G45" s="112"/>
      <c r="H45" s="112"/>
    </row>
    <row r="46" spans="1:8" ht="15">
      <c r="A46" s="112" t="s">
        <v>229</v>
      </c>
      <c r="B46" s="112"/>
      <c r="C46" s="112"/>
      <c r="D46" s="957" t="s">
        <v>722</v>
      </c>
      <c r="E46" s="112" t="s">
        <v>24</v>
      </c>
      <c r="F46" s="957" t="s">
        <v>882</v>
      </c>
      <c r="G46" s="112"/>
      <c r="H46" s="112"/>
    </row>
    <row r="47" spans="1:8" ht="15">
      <c r="A47" s="112"/>
      <c r="B47" s="112"/>
      <c r="C47" s="112"/>
      <c r="D47" s="112"/>
      <c r="E47" s="112"/>
      <c r="F47" s="112"/>
      <c r="G47" s="112"/>
      <c r="H47" s="112"/>
    </row>
    <row r="48" spans="7:8" ht="15">
      <c r="G48" s="112"/>
      <c r="H48" s="112"/>
    </row>
    <row r="49" spans="7:8" ht="15">
      <c r="G49" s="112"/>
      <c r="H49" s="112"/>
    </row>
  </sheetData>
  <sheetProtection/>
  <mergeCells count="10">
    <mergeCell ref="A1:B1"/>
    <mergeCell ref="A2:B2"/>
    <mergeCell ref="A7:A9"/>
    <mergeCell ref="B7:B9"/>
    <mergeCell ref="A10:H10"/>
    <mergeCell ref="A33:H33"/>
    <mergeCell ref="C7:H7"/>
    <mergeCell ref="C8:D8"/>
    <mergeCell ref="E8:F8"/>
    <mergeCell ref="G8:H8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0"/>
  <sheetViews>
    <sheetView zoomScale="85" zoomScaleNormal="85" zoomScalePageLayoutView="0" workbookViewId="0" topLeftCell="A16">
      <selection activeCell="H32" sqref="H32"/>
    </sheetView>
  </sheetViews>
  <sheetFormatPr defaultColWidth="9.140625" defaultRowHeight="12.75"/>
  <cols>
    <col min="1" max="1" width="28.57421875" style="498" customWidth="1"/>
    <col min="2" max="2" width="15.00390625" style="821" customWidth="1"/>
    <col min="3" max="3" width="12.8515625" style="821" customWidth="1"/>
    <col min="4" max="4" width="13.421875" style="821" customWidth="1"/>
    <col min="5" max="5" width="12.57421875" style="821" customWidth="1"/>
    <col min="6" max="6" width="14.421875" style="821" customWidth="1"/>
    <col min="7" max="7" width="13.8515625" style="821" customWidth="1"/>
    <col min="8" max="8" width="13.57421875" style="821" customWidth="1"/>
    <col min="9" max="9" width="14.421875" style="821" customWidth="1"/>
    <col min="10" max="10" width="12.8515625" style="822" customWidth="1"/>
    <col min="11" max="16384" width="9.140625" style="498" customWidth="1"/>
  </cols>
  <sheetData>
    <row r="1" spans="1:10" ht="18">
      <c r="A1" s="1260" t="s">
        <v>637</v>
      </c>
      <c r="B1" s="1260"/>
      <c r="C1" s="1260"/>
      <c r="D1" s="1260"/>
      <c r="E1" s="1260"/>
      <c r="F1" s="1260"/>
      <c r="G1" s="1260"/>
      <c r="H1" s="1260"/>
      <c r="I1" s="1260"/>
      <c r="J1" s="1260"/>
    </row>
    <row r="6" ht="15">
      <c r="A6" s="497" t="s">
        <v>638</v>
      </c>
    </row>
    <row r="7" spans="1:10" ht="15.75">
      <c r="A7" s="1261" t="s">
        <v>639</v>
      </c>
      <c r="B7" s="1261"/>
      <c r="C7" s="1261"/>
      <c r="D7" s="1261"/>
      <c r="E7" s="1261"/>
      <c r="F7" s="1261"/>
      <c r="G7" s="1261"/>
      <c r="H7" s="1261"/>
      <c r="I7" s="1261"/>
      <c r="J7" s="1261"/>
    </row>
    <row r="8" ht="15">
      <c r="A8" s="497" t="s">
        <v>640</v>
      </c>
    </row>
    <row r="10" spans="1:6" ht="15">
      <c r="A10" s="1262" t="s">
        <v>641</v>
      </c>
      <c r="B10" s="1263"/>
      <c r="C10" s="1263"/>
      <c r="D10" s="1263"/>
      <c r="E10" s="1263"/>
      <c r="F10" s="1263"/>
    </row>
    <row r="11" ht="15.75" thickBot="1">
      <c r="J11" s="821" t="s">
        <v>20</v>
      </c>
    </row>
    <row r="12" spans="1:10" ht="39" thickBot="1">
      <c r="A12" s="823" t="s">
        <v>642</v>
      </c>
      <c r="B12" s="824" t="s">
        <v>643</v>
      </c>
      <c r="C12" s="824" t="s">
        <v>644</v>
      </c>
      <c r="D12" s="824" t="s">
        <v>645</v>
      </c>
      <c r="E12" s="824" t="s">
        <v>646</v>
      </c>
      <c r="F12" s="824" t="s">
        <v>647</v>
      </c>
      <c r="G12" s="824" t="s">
        <v>648</v>
      </c>
      <c r="H12" s="824" t="s">
        <v>649</v>
      </c>
      <c r="I12" s="824" t="s">
        <v>650</v>
      </c>
      <c r="J12" s="824" t="s">
        <v>651</v>
      </c>
    </row>
    <row r="13" spans="1:10" ht="15">
      <c r="A13" s="825" t="s">
        <v>27</v>
      </c>
      <c r="B13" s="826">
        <v>0</v>
      </c>
      <c r="C13" s="826">
        <v>0</v>
      </c>
      <c r="D13" s="826">
        <v>0</v>
      </c>
      <c r="E13" s="826">
        <v>0</v>
      </c>
      <c r="F13" s="826">
        <v>0</v>
      </c>
      <c r="G13" s="826">
        <v>0</v>
      </c>
      <c r="H13" s="826">
        <v>42500</v>
      </c>
      <c r="I13" s="826">
        <v>42500</v>
      </c>
      <c r="J13" s="827">
        <v>0</v>
      </c>
    </row>
    <row r="14" spans="1:10" ht="15">
      <c r="A14" s="828" t="s">
        <v>652</v>
      </c>
      <c r="B14" s="829"/>
      <c r="C14" s="829"/>
      <c r="D14" s="829"/>
      <c r="E14" s="829"/>
      <c r="F14" s="829"/>
      <c r="G14" s="829"/>
      <c r="H14" s="829">
        <v>42500</v>
      </c>
      <c r="I14" s="829">
        <v>42500</v>
      </c>
      <c r="J14" s="830"/>
    </row>
    <row r="15" spans="1:10" ht="15">
      <c r="A15" s="831" t="s">
        <v>167</v>
      </c>
      <c r="B15" s="829"/>
      <c r="C15" s="829"/>
      <c r="D15" s="829"/>
      <c r="E15" s="829"/>
      <c r="F15" s="829"/>
      <c r="G15" s="829"/>
      <c r="H15" s="829"/>
      <c r="I15" s="829"/>
      <c r="J15" s="830"/>
    </row>
    <row r="16" spans="1:10" ht="15.75" thickBot="1">
      <c r="A16" s="832" t="s">
        <v>653</v>
      </c>
      <c r="B16" s="833"/>
      <c r="C16" s="833"/>
      <c r="D16" s="833"/>
      <c r="E16" s="833"/>
      <c r="F16" s="833"/>
      <c r="G16" s="833"/>
      <c r="H16" s="833">
        <v>42500</v>
      </c>
      <c r="I16" s="833">
        <v>42500</v>
      </c>
      <c r="J16" s="834"/>
    </row>
    <row r="19" spans="1:6" ht="15">
      <c r="A19" s="1262" t="s">
        <v>654</v>
      </c>
      <c r="B19" s="1263"/>
      <c r="C19" s="1263"/>
      <c r="D19" s="1263"/>
      <c r="E19" s="1263"/>
      <c r="F19" s="1263"/>
    </row>
    <row r="20" ht="15.75" thickBot="1">
      <c r="J20" s="821" t="s">
        <v>20</v>
      </c>
    </row>
    <row r="21" spans="1:10" ht="39" thickBot="1">
      <c r="A21" s="823" t="s">
        <v>642</v>
      </c>
      <c r="B21" s="824" t="s">
        <v>643</v>
      </c>
      <c r="C21" s="824" t="s">
        <v>644</v>
      </c>
      <c r="D21" s="824" t="s">
        <v>645</v>
      </c>
      <c r="E21" s="824" t="s">
        <v>646</v>
      </c>
      <c r="F21" s="824" t="s">
        <v>647</v>
      </c>
      <c r="G21" s="824" t="s">
        <v>648</v>
      </c>
      <c r="H21" s="824" t="s">
        <v>649</v>
      </c>
      <c r="I21" s="824" t="s">
        <v>650</v>
      </c>
      <c r="J21" s="824" t="s">
        <v>655</v>
      </c>
    </row>
    <row r="22" spans="1:10" ht="15">
      <c r="A22" s="825" t="s">
        <v>27</v>
      </c>
      <c r="B22" s="826">
        <v>23184354</v>
      </c>
      <c r="C22" s="826">
        <v>655000</v>
      </c>
      <c r="D22" s="826">
        <v>6525364</v>
      </c>
      <c r="E22" s="826">
        <v>149000</v>
      </c>
      <c r="F22" s="826">
        <v>10908884</v>
      </c>
      <c r="G22" s="826">
        <v>7280000</v>
      </c>
      <c r="H22" s="826">
        <v>2453402.62</v>
      </c>
      <c r="I22" s="826">
        <v>51156004.620000005</v>
      </c>
      <c r="J22" s="827">
        <v>115.3</v>
      </c>
    </row>
    <row r="23" spans="1:10" ht="15">
      <c r="A23" s="828" t="s">
        <v>652</v>
      </c>
      <c r="B23" s="829">
        <v>12759568</v>
      </c>
      <c r="C23" s="829">
        <v>382000</v>
      </c>
      <c r="D23" s="829">
        <v>1639024</v>
      </c>
      <c r="E23" s="829">
        <v>30000</v>
      </c>
      <c r="F23" s="829">
        <v>5313457</v>
      </c>
      <c r="G23" s="829">
        <v>7280000</v>
      </c>
      <c r="H23" s="829">
        <v>2453402.62</v>
      </c>
      <c r="I23" s="829">
        <v>29857451.62</v>
      </c>
      <c r="J23" s="830"/>
    </row>
    <row r="24" spans="1:10" ht="15">
      <c r="A24" s="828" t="s">
        <v>656</v>
      </c>
      <c r="B24" s="829">
        <v>7792227</v>
      </c>
      <c r="C24" s="829">
        <v>39000</v>
      </c>
      <c r="D24" s="829">
        <v>2044072</v>
      </c>
      <c r="E24" s="829">
        <v>71000</v>
      </c>
      <c r="F24" s="829">
        <v>3546941</v>
      </c>
      <c r="G24" s="829"/>
      <c r="H24" s="829"/>
      <c r="I24" s="829">
        <v>13493240</v>
      </c>
      <c r="J24" s="830"/>
    </row>
    <row r="25" spans="1:10" ht="15">
      <c r="A25" s="828" t="s">
        <v>657</v>
      </c>
      <c r="B25" s="829"/>
      <c r="C25" s="829"/>
      <c r="D25" s="829">
        <v>1997828</v>
      </c>
      <c r="E25" s="829"/>
      <c r="F25" s="829">
        <v>718376</v>
      </c>
      <c r="G25" s="829"/>
      <c r="H25" s="829"/>
      <c r="I25" s="829">
        <v>2716204</v>
      </c>
      <c r="J25" s="830"/>
    </row>
    <row r="26" spans="1:10" ht="15">
      <c r="A26" s="828" t="s">
        <v>658</v>
      </c>
      <c r="B26" s="829">
        <v>2632559</v>
      </c>
      <c r="C26" s="829">
        <v>234000</v>
      </c>
      <c r="D26" s="829">
        <v>844440</v>
      </c>
      <c r="E26" s="829">
        <v>48000</v>
      </c>
      <c r="F26" s="829">
        <v>1330110</v>
      </c>
      <c r="G26" s="829"/>
      <c r="H26" s="829"/>
      <c r="I26" s="829">
        <v>5089109</v>
      </c>
      <c r="J26" s="830"/>
    </row>
    <row r="27" spans="1:10" ht="15">
      <c r="A27" s="831" t="s">
        <v>167</v>
      </c>
      <c r="B27" s="829"/>
      <c r="C27" s="829"/>
      <c r="D27" s="829"/>
      <c r="E27" s="829"/>
      <c r="F27" s="829"/>
      <c r="G27" s="829"/>
      <c r="H27" s="829"/>
      <c r="I27" s="829"/>
      <c r="J27" s="830"/>
    </row>
    <row r="28" spans="1:10" ht="15">
      <c r="A28" s="828" t="s">
        <v>653</v>
      </c>
      <c r="B28" s="829"/>
      <c r="C28" s="829"/>
      <c r="D28" s="829"/>
      <c r="E28" s="829"/>
      <c r="F28" s="829"/>
      <c r="G28" s="829"/>
      <c r="H28" s="829">
        <v>126400</v>
      </c>
      <c r="I28" s="829">
        <v>126400</v>
      </c>
      <c r="J28" s="830"/>
    </row>
    <row r="29" spans="1:10" ht="15">
      <c r="A29" s="828" t="s">
        <v>659</v>
      </c>
      <c r="B29" s="829"/>
      <c r="C29" s="829"/>
      <c r="D29" s="829"/>
      <c r="E29" s="829"/>
      <c r="F29" s="829"/>
      <c r="G29" s="829"/>
      <c r="H29" s="829">
        <v>69614.57</v>
      </c>
      <c r="I29" s="829">
        <v>69614.57</v>
      </c>
      <c r="J29" s="830"/>
    </row>
    <row r="30" spans="1:10" ht="15">
      <c r="A30" s="828" t="s">
        <v>660</v>
      </c>
      <c r="B30" s="829">
        <v>29200</v>
      </c>
      <c r="C30" s="829"/>
      <c r="D30" s="829"/>
      <c r="E30" s="829"/>
      <c r="F30" s="829">
        <v>10220</v>
      </c>
      <c r="G30" s="829"/>
      <c r="H30" s="829"/>
      <c r="I30" s="829">
        <v>39420</v>
      </c>
      <c r="J30" s="830"/>
    </row>
    <row r="31" spans="1:10" ht="15">
      <c r="A31" s="828" t="s">
        <v>661</v>
      </c>
      <c r="B31" s="829"/>
      <c r="C31" s="829"/>
      <c r="D31" s="829"/>
      <c r="E31" s="829"/>
      <c r="F31" s="829"/>
      <c r="G31" s="829"/>
      <c r="H31" s="829">
        <v>1327266</v>
      </c>
      <c r="I31" s="829">
        <v>1327266</v>
      </c>
      <c r="J31" s="830"/>
    </row>
    <row r="32" spans="1:10" ht="15">
      <c r="A32" s="828" t="s">
        <v>662</v>
      </c>
      <c r="B32" s="829"/>
      <c r="C32" s="829"/>
      <c r="D32" s="829"/>
      <c r="E32" s="829"/>
      <c r="F32" s="829"/>
      <c r="G32" s="829"/>
      <c r="H32" s="829">
        <v>859122.05</v>
      </c>
      <c r="I32" s="829">
        <v>859122.0499999999</v>
      </c>
      <c r="J32" s="830"/>
    </row>
    <row r="33" spans="1:10" ht="15">
      <c r="A33" s="828" t="s">
        <v>663</v>
      </c>
      <c r="B33" s="829"/>
      <c r="C33" s="829"/>
      <c r="D33" s="829"/>
      <c r="E33" s="829"/>
      <c r="F33" s="829"/>
      <c r="G33" s="829"/>
      <c r="H33" s="829">
        <v>65000</v>
      </c>
      <c r="I33" s="829">
        <v>65000</v>
      </c>
      <c r="J33" s="830"/>
    </row>
    <row r="34" spans="1:10" ht="15">
      <c r="A34" s="828" t="s">
        <v>664</v>
      </c>
      <c r="B34" s="829"/>
      <c r="C34" s="829"/>
      <c r="D34" s="829"/>
      <c r="E34" s="829"/>
      <c r="F34" s="829"/>
      <c r="G34" s="829"/>
      <c r="H34" s="829">
        <v>6000</v>
      </c>
      <c r="I34" s="829">
        <v>6000</v>
      </c>
      <c r="J34" s="830"/>
    </row>
    <row r="35" spans="1:10" ht="15.75" thickBot="1">
      <c r="A35" s="832" t="s">
        <v>665</v>
      </c>
      <c r="B35" s="833">
        <v>25274</v>
      </c>
      <c r="C35" s="833"/>
      <c r="D35" s="833"/>
      <c r="E35" s="833"/>
      <c r="F35" s="833">
        <v>8846</v>
      </c>
      <c r="G35" s="833"/>
      <c r="H35" s="833"/>
      <c r="I35" s="833">
        <v>34120</v>
      </c>
      <c r="J35" s="834"/>
    </row>
    <row r="36" ht="15">
      <c r="J36" s="835" t="s">
        <v>666</v>
      </c>
    </row>
    <row r="48" spans="1:7" ht="15">
      <c r="A48" s="836" t="s">
        <v>667</v>
      </c>
      <c r="E48" s="1257" t="s">
        <v>668</v>
      </c>
      <c r="F48" s="1258"/>
      <c r="G48" s="1258"/>
    </row>
    <row r="49" spans="1:7" ht="15">
      <c r="A49" s="1258" t="s">
        <v>669</v>
      </c>
      <c r="B49" s="1258"/>
      <c r="C49" s="1258"/>
      <c r="E49" s="1259" t="s">
        <v>670</v>
      </c>
      <c r="F49" s="1258"/>
      <c r="G49" s="1258"/>
    </row>
    <row r="50" ht="15">
      <c r="A50" s="837" t="s">
        <v>671</v>
      </c>
    </row>
    <row r="53" ht="15">
      <c r="A53" s="837" t="s">
        <v>672</v>
      </c>
    </row>
    <row r="54" ht="15">
      <c r="A54" s="498" t="s">
        <v>673</v>
      </c>
    </row>
    <row r="58" spans="1:7" ht="15">
      <c r="A58" s="498" t="s">
        <v>674</v>
      </c>
      <c r="D58" s="821" t="s">
        <v>675</v>
      </c>
      <c r="G58" s="821" t="s">
        <v>676</v>
      </c>
    </row>
    <row r="59" spans="1:5" ht="15">
      <c r="A59" s="498" t="s">
        <v>417</v>
      </c>
      <c r="E59" s="838" t="s">
        <v>678</v>
      </c>
    </row>
    <row r="60" spans="1:2" ht="15">
      <c r="A60" s="498" t="s">
        <v>677</v>
      </c>
      <c r="B60" s="947"/>
    </row>
  </sheetData>
  <sheetProtection/>
  <mergeCells count="7">
    <mergeCell ref="E48:G48"/>
    <mergeCell ref="A49:C49"/>
    <mergeCell ref="E49:G49"/>
    <mergeCell ref="A1:J1"/>
    <mergeCell ref="A7:J7"/>
    <mergeCell ref="A10:F10"/>
    <mergeCell ref="A19:F19"/>
  </mergeCells>
  <printOptions/>
  <pageMargins left="0.7" right="0.7" top="0.787401575" bottom="0.787401575" header="0.3" footer="0.3"/>
  <pageSetup fitToHeight="2" horizontalDpi="600" verticalDpi="600" orientation="portrait" paperSize="9" scale="5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0"/>
  <sheetViews>
    <sheetView showGridLines="0" tabSelected="1" zoomScalePageLayoutView="0" workbookViewId="0" topLeftCell="A25">
      <selection activeCell="E52" sqref="E52"/>
    </sheetView>
  </sheetViews>
  <sheetFormatPr defaultColWidth="9.140625" defaultRowHeight="12.75"/>
  <cols>
    <col min="1" max="1" width="42.57421875" style="96" customWidth="1"/>
    <col min="2" max="5" width="14.140625" style="96" customWidth="1"/>
    <col min="6" max="6" width="12.7109375" style="96" customWidth="1"/>
    <col min="7" max="16384" width="9.140625" style="96" customWidth="1"/>
  </cols>
  <sheetData>
    <row r="1" spans="1:5" ht="15">
      <c r="A1" s="106" t="s">
        <v>326</v>
      </c>
      <c r="B1" s="107"/>
      <c r="E1" s="98" t="s">
        <v>765</v>
      </c>
    </row>
    <row r="2" spans="1:5" ht="15">
      <c r="A2" s="106" t="s">
        <v>766</v>
      </c>
      <c r="B2" s="106"/>
      <c r="E2" s="98" t="s">
        <v>218</v>
      </c>
    </row>
    <row r="4" spans="1:6" ht="15.75">
      <c r="A4" s="231" t="s">
        <v>93</v>
      </c>
      <c r="B4" s="232"/>
      <c r="C4" s="232"/>
      <c r="D4" s="232"/>
      <c r="E4" s="232"/>
      <c r="F4" s="232"/>
    </row>
    <row r="5" spans="1:6" ht="15">
      <c r="A5" s="233"/>
      <c r="B5" s="233"/>
      <c r="C5" s="233"/>
      <c r="D5" s="233"/>
      <c r="E5" s="233"/>
      <c r="F5" s="233"/>
    </row>
    <row r="6" spans="1:6" ht="15">
      <c r="A6" s="234" t="s">
        <v>100</v>
      </c>
      <c r="B6" s="235"/>
      <c r="C6" s="235"/>
      <c r="D6" s="235"/>
      <c r="E6" s="235"/>
      <c r="F6" s="235"/>
    </row>
    <row r="7" spans="1:6" ht="15.75" thickBot="1">
      <c r="A7" s="235"/>
      <c r="B7" s="235"/>
      <c r="C7" s="235"/>
      <c r="D7" s="235"/>
      <c r="E7" s="235"/>
      <c r="F7" s="236"/>
    </row>
    <row r="8" spans="1:6" ht="21.75" customHeight="1" thickBot="1">
      <c r="A8" s="237" t="s">
        <v>90</v>
      </c>
      <c r="B8" s="238" t="s">
        <v>20</v>
      </c>
      <c r="C8" s="239"/>
      <c r="D8" s="239"/>
      <c r="E8" s="239"/>
      <c r="F8" s="239"/>
    </row>
    <row r="9" spans="1:6" ht="12.75" customHeight="1">
      <c r="A9" s="240" t="s">
        <v>65</v>
      </c>
      <c r="B9" s="241">
        <v>-766928.41</v>
      </c>
      <c r="C9" s="242"/>
      <c r="D9" s="242"/>
      <c r="E9" s="242"/>
      <c r="F9" s="232"/>
    </row>
    <row r="10" spans="1:6" ht="12.75" customHeight="1" hidden="1">
      <c r="A10" s="243" t="s">
        <v>92</v>
      </c>
      <c r="B10" s="244"/>
      <c r="C10" s="242"/>
      <c r="D10" s="242"/>
      <c r="E10" s="242"/>
      <c r="F10" s="232"/>
    </row>
    <row r="11" spans="1:6" ht="12.75" customHeight="1" thickBot="1">
      <c r="A11" s="245" t="s">
        <v>66</v>
      </c>
      <c r="B11" s="246">
        <v>1135123.74</v>
      </c>
      <c r="C11" s="247"/>
      <c r="D11" s="247"/>
      <c r="E11" s="247"/>
      <c r="F11" s="235"/>
    </row>
    <row r="12" spans="1:6" ht="12.75" customHeight="1" thickBot="1">
      <c r="A12" s="248" t="s">
        <v>306</v>
      </c>
      <c r="B12" s="249">
        <f>SUM(B9+B11)</f>
        <v>368195.32999999996</v>
      </c>
      <c r="C12" s="247"/>
      <c r="D12" s="247"/>
      <c r="E12" s="247"/>
      <c r="F12" s="235"/>
    </row>
    <row r="13" spans="1:6" ht="12.75" customHeight="1" thickBot="1">
      <c r="A13" s="243" t="s">
        <v>67</v>
      </c>
      <c r="B13" s="250">
        <v>96750</v>
      </c>
      <c r="C13" s="247"/>
      <c r="D13" s="247"/>
      <c r="E13" s="247"/>
      <c r="F13" s="235"/>
    </row>
    <row r="14" spans="1:6" ht="12.75" customHeight="1" thickBot="1">
      <c r="A14" s="248" t="s">
        <v>307</v>
      </c>
      <c r="B14" s="251">
        <f>B12-B13</f>
        <v>271445.32999999996</v>
      </c>
      <c r="C14" s="247"/>
      <c r="D14" s="247"/>
      <c r="E14" s="247"/>
      <c r="F14" s="235"/>
    </row>
    <row r="15" spans="1:6" ht="12.75" customHeight="1">
      <c r="A15" s="252" t="s">
        <v>68</v>
      </c>
      <c r="B15" s="253"/>
      <c r="C15" s="247"/>
      <c r="D15" s="247"/>
      <c r="E15" s="247"/>
      <c r="F15" s="235"/>
    </row>
    <row r="16" spans="1:6" ht="12.75" customHeight="1" thickBot="1">
      <c r="A16" s="254"/>
      <c r="B16" s="251"/>
      <c r="C16" s="247"/>
      <c r="D16" s="247"/>
      <c r="E16" s="247"/>
      <c r="F16" s="235"/>
    </row>
    <row r="17" spans="1:6" ht="12.75" customHeight="1" thickBot="1">
      <c r="A17" s="255" t="s">
        <v>91</v>
      </c>
      <c r="B17" s="251">
        <f>SUM(B14:B16)</f>
        <v>271445.32999999996</v>
      </c>
      <c r="C17" s="256"/>
      <c r="D17" s="247"/>
      <c r="E17" s="247"/>
      <c r="F17" s="235"/>
    </row>
    <row r="18" spans="1:6" ht="15">
      <c r="A18" s="247"/>
      <c r="B18" s="247"/>
      <c r="C18" s="247"/>
      <c r="D18" s="247"/>
      <c r="E18" s="247"/>
      <c r="F18" s="235"/>
    </row>
    <row r="19" spans="1:6" ht="15">
      <c r="A19" s="235"/>
      <c r="B19" s="247"/>
      <c r="C19" s="247"/>
      <c r="D19" s="247"/>
      <c r="E19" s="247"/>
      <c r="F19" s="235"/>
    </row>
    <row r="20" spans="1:6" ht="15">
      <c r="A20" s="235"/>
      <c r="B20" s="247"/>
      <c r="C20" s="247"/>
      <c r="D20" s="247"/>
      <c r="E20" s="247"/>
      <c r="F20" s="235"/>
    </row>
    <row r="21" spans="1:6" ht="15.75">
      <c r="A21" s="289" t="s">
        <v>101</v>
      </c>
      <c r="B21" s="247"/>
      <c r="C21" s="247"/>
      <c r="D21" s="247"/>
      <c r="E21" s="247"/>
      <c r="F21" s="235"/>
    </row>
    <row r="22" spans="1:6" ht="15.75" thickBot="1">
      <c r="A22" s="235"/>
      <c r="B22" s="247"/>
      <c r="C22" s="247"/>
      <c r="D22" s="247"/>
      <c r="E22" s="247"/>
      <c r="F22" s="235"/>
    </row>
    <row r="23" spans="1:6" ht="21.75" customHeight="1" thickBot="1">
      <c r="A23" s="237" t="s">
        <v>69</v>
      </c>
      <c r="B23" s="257" t="s">
        <v>70</v>
      </c>
      <c r="C23" s="247"/>
      <c r="D23" s="247"/>
      <c r="E23" s="247"/>
      <c r="F23" s="235"/>
    </row>
    <row r="24" spans="1:6" ht="12.75" customHeight="1" thickBot="1">
      <c r="A24" s="258" t="s">
        <v>71</v>
      </c>
      <c r="B24" s="250"/>
      <c r="C24" s="247"/>
      <c r="D24" s="247"/>
      <c r="E24" s="247"/>
      <c r="F24" s="235"/>
    </row>
    <row r="25" spans="1:6" ht="12.75" customHeight="1">
      <c r="A25" s="259" t="s">
        <v>72</v>
      </c>
      <c r="B25" s="260"/>
      <c r="C25" s="247"/>
      <c r="D25" s="247"/>
      <c r="E25" s="247"/>
      <c r="F25" s="235"/>
    </row>
    <row r="26" spans="1:6" ht="12.75" customHeight="1">
      <c r="A26" s="261" t="s">
        <v>73</v>
      </c>
      <c r="B26" s="262"/>
      <c r="C26" s="247"/>
      <c r="D26" s="247"/>
      <c r="E26" s="247"/>
      <c r="F26" s="235"/>
    </row>
    <row r="27" spans="1:6" ht="12.75" customHeight="1">
      <c r="A27" s="263" t="s">
        <v>74</v>
      </c>
      <c r="B27" s="264"/>
      <c r="C27" s="247"/>
      <c r="D27" s="247"/>
      <c r="E27" s="247"/>
      <c r="F27" s="235"/>
    </row>
    <row r="28" spans="1:6" ht="12.75" customHeight="1">
      <c r="A28" s="265" t="s">
        <v>185</v>
      </c>
      <c r="B28" s="264"/>
      <c r="C28" s="247"/>
      <c r="D28" s="247"/>
      <c r="E28" s="247"/>
      <c r="F28" s="235"/>
    </row>
    <row r="29" spans="1:6" ht="12.75" customHeight="1" thickBot="1">
      <c r="A29" s="266" t="s">
        <v>75</v>
      </c>
      <c r="B29" s="246"/>
      <c r="C29" s="247"/>
      <c r="D29" s="247"/>
      <c r="E29" s="247"/>
      <c r="F29" s="235"/>
    </row>
    <row r="30" spans="1:6" ht="15">
      <c r="A30" s="235"/>
      <c r="B30" s="247"/>
      <c r="C30" s="247"/>
      <c r="D30" s="247"/>
      <c r="E30" s="247"/>
      <c r="F30" s="235"/>
    </row>
    <row r="31" spans="1:6" ht="15.75">
      <c r="A31" s="289" t="s">
        <v>102</v>
      </c>
      <c r="B31" s="247"/>
      <c r="C31" s="247"/>
      <c r="D31" s="247"/>
      <c r="E31" s="247"/>
      <c r="F31" s="235"/>
    </row>
    <row r="32" spans="1:6" ht="15.75" thickBot="1">
      <c r="A32" s="235"/>
      <c r="B32" s="247"/>
      <c r="C32" s="247"/>
      <c r="D32" s="247"/>
      <c r="E32" s="267" t="s">
        <v>20</v>
      </c>
      <c r="F32" s="235"/>
    </row>
    <row r="33" spans="1:6" ht="75.75" thickBot="1">
      <c r="A33" s="268" t="s">
        <v>69</v>
      </c>
      <c r="B33" s="269" t="s">
        <v>308</v>
      </c>
      <c r="C33" s="269" t="s">
        <v>299</v>
      </c>
      <c r="D33" s="270" t="s">
        <v>309</v>
      </c>
      <c r="E33" s="269" t="s">
        <v>76</v>
      </c>
      <c r="F33" s="235"/>
    </row>
    <row r="34" spans="1:6" ht="15.75" thickBot="1">
      <c r="A34" s="271" t="s">
        <v>77</v>
      </c>
      <c r="B34" s="272">
        <v>1</v>
      </c>
      <c r="C34" s="272">
        <v>2</v>
      </c>
      <c r="D34" s="272">
        <v>3</v>
      </c>
      <c r="E34" s="272">
        <v>4</v>
      </c>
      <c r="F34" s="235"/>
    </row>
    <row r="35" spans="1:6" ht="15">
      <c r="A35" s="273" t="s">
        <v>215</v>
      </c>
      <c r="B35" s="274">
        <v>192164.64</v>
      </c>
      <c r="C35" s="274">
        <v>226283.51</v>
      </c>
      <c r="D35" s="274">
        <v>221445.33</v>
      </c>
      <c r="E35" s="275">
        <f>C35+D35</f>
        <v>447728.83999999997</v>
      </c>
      <c r="F35" s="235"/>
    </row>
    <row r="36" spans="1:6" ht="15">
      <c r="A36" s="261" t="s">
        <v>216</v>
      </c>
      <c r="B36" s="276">
        <v>33621.9</v>
      </c>
      <c r="C36" s="276">
        <v>458363.37</v>
      </c>
      <c r="D36" s="277" t="s">
        <v>78</v>
      </c>
      <c r="E36" s="278">
        <f>C36</f>
        <v>458363.37</v>
      </c>
      <c r="F36" s="235"/>
    </row>
    <row r="37" spans="1:6" ht="15">
      <c r="A37" s="263" t="s">
        <v>48</v>
      </c>
      <c r="B37" s="279"/>
      <c r="C37" s="279"/>
      <c r="D37" s="280" t="s">
        <v>78</v>
      </c>
      <c r="E37" s="278">
        <f>C37</f>
        <v>0</v>
      </c>
      <c r="F37" s="235"/>
    </row>
    <row r="38" spans="1:6" ht="15">
      <c r="A38" s="263" t="s">
        <v>44</v>
      </c>
      <c r="B38" s="279">
        <v>5110</v>
      </c>
      <c r="C38" s="279">
        <v>105110</v>
      </c>
      <c r="D38" s="279">
        <v>50000</v>
      </c>
      <c r="E38" s="278">
        <f>C38+D38</f>
        <v>155110</v>
      </c>
      <c r="F38" s="235"/>
    </row>
    <row r="39" spans="1:6" ht="15.75" thickBot="1">
      <c r="A39" s="266" t="s">
        <v>79</v>
      </c>
      <c r="B39" s="281">
        <v>71565.04</v>
      </c>
      <c r="C39" s="281">
        <v>56515.04</v>
      </c>
      <c r="D39" s="282" t="s">
        <v>78</v>
      </c>
      <c r="E39" s="283">
        <f>C39</f>
        <v>56515.04</v>
      </c>
      <c r="F39" s="235"/>
    </row>
    <row r="40" spans="1:6" ht="15.75" thickBot="1">
      <c r="A40" s="284" t="s">
        <v>27</v>
      </c>
      <c r="B40" s="285">
        <f>SUM(B35:B39)</f>
        <v>302461.58</v>
      </c>
      <c r="C40" s="285">
        <f>SUM(C35:C39)</f>
        <v>846271.92</v>
      </c>
      <c r="D40" s="285">
        <f>SUM(D35:D39)</f>
        <v>271445.32999999996</v>
      </c>
      <c r="E40" s="285">
        <f>SUM(E35:E39)</f>
        <v>1117717.25</v>
      </c>
      <c r="F40" s="235"/>
    </row>
    <row r="41" spans="1:6" ht="15">
      <c r="A41" s="286"/>
      <c r="B41" s="235"/>
      <c r="C41" s="235"/>
      <c r="D41" s="235"/>
      <c r="E41" s="235"/>
      <c r="F41" s="235"/>
    </row>
    <row r="42" spans="1:6" ht="15">
      <c r="A42" s="235" t="s">
        <v>80</v>
      </c>
      <c r="B42" s="235"/>
      <c r="C42" s="235"/>
      <c r="D42" s="235"/>
      <c r="E42" s="235"/>
      <c r="F42" s="235"/>
    </row>
    <row r="43" spans="1:6" ht="15">
      <c r="A43" s="235" t="s">
        <v>81</v>
      </c>
      <c r="B43" s="235"/>
      <c r="C43" s="235"/>
      <c r="D43" s="235"/>
      <c r="E43" s="235"/>
      <c r="F43" s="235"/>
    </row>
    <row r="44" spans="1:6" ht="15">
      <c r="A44" s="235" t="s">
        <v>82</v>
      </c>
      <c r="B44" s="235"/>
      <c r="C44" s="235"/>
      <c r="D44" s="235"/>
      <c r="E44" s="235"/>
      <c r="F44" s="235"/>
    </row>
    <row r="45" spans="1:6" ht="15">
      <c r="A45" s="286" t="s">
        <v>217</v>
      </c>
      <c r="B45" s="286"/>
      <c r="C45" s="286"/>
      <c r="D45" s="286"/>
      <c r="E45" s="286"/>
      <c r="F45" s="286"/>
    </row>
    <row r="46" spans="1:6" ht="15">
      <c r="A46" s="286" t="s">
        <v>83</v>
      </c>
      <c r="B46" s="286"/>
      <c r="C46" s="286"/>
      <c r="D46" s="286"/>
      <c r="E46" s="286"/>
      <c r="F46" s="286"/>
    </row>
    <row r="47" spans="1:6" ht="15">
      <c r="A47" s="286"/>
      <c r="B47" s="286"/>
      <c r="C47" s="286"/>
      <c r="D47" s="286"/>
      <c r="E47" s="286"/>
      <c r="F47" s="286"/>
    </row>
    <row r="48" spans="1:6" ht="15">
      <c r="A48" s="286"/>
      <c r="B48" s="286"/>
      <c r="C48" s="286"/>
      <c r="D48" s="286"/>
      <c r="E48" s="286"/>
      <c r="F48" s="286"/>
    </row>
    <row r="49" spans="1:6" ht="15">
      <c r="A49" s="287" t="s">
        <v>21</v>
      </c>
      <c r="B49" s="922">
        <v>41320</v>
      </c>
      <c r="C49" s="288"/>
      <c r="D49" s="1624" t="s">
        <v>0</v>
      </c>
      <c r="E49" s="1623"/>
      <c r="F49" s="286"/>
    </row>
    <row r="50" spans="1:6" ht="15">
      <c r="A50" s="287" t="s">
        <v>84</v>
      </c>
      <c r="B50" s="288" t="s">
        <v>722</v>
      </c>
      <c r="C50" s="288"/>
      <c r="D50" s="96" t="s">
        <v>24</v>
      </c>
      <c r="E50" s="288"/>
      <c r="F50" s="286"/>
    </row>
  </sheetData>
  <sheetProtection/>
  <printOptions/>
  <pageMargins left="0.3937007874015748" right="0.1968503937007874" top="0.984251968503937" bottom="0.1968503937007874" header="0.5118110236220472" footer="0.5118110236220472"/>
  <pageSetup fitToHeight="1" fitToWidth="1" horizontalDpi="600" verticalDpi="600" orientation="portrait" paperSize="9" scale="92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108"/>
  <sheetViews>
    <sheetView zoomScalePageLayoutView="0" workbookViewId="0" topLeftCell="A64">
      <selection activeCell="D81" sqref="D81"/>
    </sheetView>
  </sheetViews>
  <sheetFormatPr defaultColWidth="9.140625" defaultRowHeight="12.75"/>
  <cols>
    <col min="1" max="1" width="12.00390625" style="112" customWidth="1"/>
    <col min="2" max="2" width="17.421875" style="112" customWidth="1"/>
    <col min="3" max="3" width="17.7109375" style="112" customWidth="1"/>
    <col min="4" max="6" width="10.140625" style="112" customWidth="1"/>
    <col min="7" max="7" width="9.421875" style="112" customWidth="1"/>
    <col min="8" max="8" width="11.421875" style="112" customWidth="1"/>
    <col min="9" max="9" width="13.28125" style="112" customWidth="1"/>
    <col min="10" max="11" width="13.8515625" style="112" customWidth="1"/>
    <col min="12" max="15" width="11.140625" style="112" customWidth="1"/>
    <col min="16" max="16" width="13.57421875" style="112" customWidth="1"/>
    <col min="17" max="17" width="13.8515625" style="112" customWidth="1"/>
    <col min="18" max="16384" width="9.140625" style="112" customWidth="1"/>
  </cols>
  <sheetData>
    <row r="1" spans="1:17" ht="15">
      <c r="A1" s="1344" t="s">
        <v>356</v>
      </c>
      <c r="B1" s="1361"/>
      <c r="C1" s="169"/>
      <c r="D1" s="169"/>
      <c r="E1" s="290"/>
      <c r="F1" s="109"/>
      <c r="G1" s="109"/>
      <c r="H1" s="109"/>
      <c r="P1" s="98"/>
      <c r="Q1" s="958" t="s">
        <v>765</v>
      </c>
    </row>
    <row r="2" spans="1:17" ht="15">
      <c r="A2" s="1344" t="s">
        <v>40</v>
      </c>
      <c r="B2" s="1344"/>
      <c r="C2" s="954" t="s">
        <v>639</v>
      </c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98"/>
      <c r="Q2" s="98" t="s">
        <v>238</v>
      </c>
    </row>
    <row r="3" spans="5:17" ht="15" hidden="1">
      <c r="E3" s="172"/>
      <c r="P3" s="96"/>
      <c r="Q3" s="96"/>
    </row>
    <row r="4" spans="5:17" ht="15"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96"/>
      <c r="Q4" s="96"/>
    </row>
    <row r="5" spans="1:17" ht="15.75">
      <c r="A5" s="216" t="s">
        <v>183</v>
      </c>
      <c r="P5" s="96"/>
      <c r="Q5" s="96"/>
    </row>
    <row r="6" spans="16:17" ht="15.75" thickBot="1">
      <c r="P6" s="172"/>
      <c r="Q6" s="172" t="s">
        <v>20</v>
      </c>
    </row>
    <row r="7" spans="1:17" ht="45" customHeight="1">
      <c r="A7" s="1425" t="s">
        <v>143</v>
      </c>
      <c r="B7" s="1427" t="s">
        <v>85</v>
      </c>
      <c r="C7" s="1422" t="s">
        <v>141</v>
      </c>
      <c r="D7" s="1424" t="s">
        <v>142</v>
      </c>
      <c r="E7" s="1412"/>
      <c r="F7" s="1412"/>
      <c r="G7" s="1412"/>
      <c r="H7" s="1412"/>
      <c r="I7" s="1372" t="s">
        <v>342</v>
      </c>
      <c r="J7" s="1417" t="s">
        <v>343</v>
      </c>
      <c r="K7" s="1376" t="s">
        <v>344</v>
      </c>
      <c r="L7" s="1419" t="s">
        <v>345</v>
      </c>
      <c r="M7" s="1420"/>
      <c r="N7" s="1420"/>
      <c r="O7" s="1421"/>
      <c r="P7" s="1403" t="s">
        <v>244</v>
      </c>
      <c r="Q7" s="1409" t="s">
        <v>245</v>
      </c>
    </row>
    <row r="8" spans="1:17" ht="39" customHeight="1" thickBot="1">
      <c r="A8" s="1426"/>
      <c r="B8" s="1428"/>
      <c r="C8" s="1423"/>
      <c r="D8" s="291" t="s">
        <v>86</v>
      </c>
      <c r="E8" s="291" t="s">
        <v>87</v>
      </c>
      <c r="F8" s="291" t="s">
        <v>88</v>
      </c>
      <c r="G8" s="291" t="s">
        <v>97</v>
      </c>
      <c r="H8" s="292" t="s">
        <v>139</v>
      </c>
      <c r="I8" s="1373"/>
      <c r="J8" s="1418"/>
      <c r="K8" s="1377"/>
      <c r="L8" s="293" t="s">
        <v>86</v>
      </c>
      <c r="M8" s="291" t="s">
        <v>87</v>
      </c>
      <c r="N8" s="292" t="s">
        <v>88</v>
      </c>
      <c r="O8" s="292" t="s">
        <v>139</v>
      </c>
      <c r="P8" s="1414"/>
      <c r="Q8" s="1410"/>
    </row>
    <row r="9" spans="1:17" ht="85.5" customHeight="1" thickBot="1" thickTop="1">
      <c r="A9" s="951" t="s">
        <v>824</v>
      </c>
      <c r="B9" s="952" t="s">
        <v>825</v>
      </c>
      <c r="C9" s="294">
        <v>2915766.32</v>
      </c>
      <c r="D9" s="295">
        <v>2478401.37</v>
      </c>
      <c r="E9" s="295">
        <v>437364.95</v>
      </c>
      <c r="F9" s="295"/>
      <c r="G9" s="295"/>
      <c r="H9" s="296"/>
      <c r="I9" s="297"/>
      <c r="J9" s="298"/>
      <c r="K9" s="299"/>
      <c r="L9" s="300"/>
      <c r="M9" s="295"/>
      <c r="N9" s="296"/>
      <c r="O9" s="296"/>
      <c r="P9" s="301">
        <f>I9-L9-M9-N9-O9</f>
        <v>0</v>
      </c>
      <c r="Q9" s="302"/>
    </row>
    <row r="10" spans="1:17" ht="45" customHeight="1">
      <c r="A10" s="953" t="s">
        <v>826</v>
      </c>
      <c r="B10" s="303"/>
      <c r="C10" s="303"/>
      <c r="D10" s="303"/>
      <c r="E10" s="303"/>
      <c r="F10" s="303"/>
      <c r="G10" s="303"/>
      <c r="H10" s="303"/>
      <c r="I10" s="1372" t="s">
        <v>247</v>
      </c>
      <c r="J10" s="1374" t="s">
        <v>248</v>
      </c>
      <c r="K10" s="1376" t="s">
        <v>249</v>
      </c>
      <c r="L10" s="1374" t="s">
        <v>250</v>
      </c>
      <c r="M10" s="1415"/>
      <c r="N10" s="1415"/>
      <c r="O10" s="1416"/>
      <c r="P10" s="1376" t="s">
        <v>246</v>
      </c>
      <c r="Q10" s="1409" t="s">
        <v>245</v>
      </c>
    </row>
    <row r="11" spans="1:17" ht="39" customHeight="1" thickBot="1">
      <c r="A11" s="1385" t="s">
        <v>827</v>
      </c>
      <c r="B11" s="1386"/>
      <c r="C11" s="1386"/>
      <c r="D11" s="1386"/>
      <c r="E11" s="1386"/>
      <c r="F11" s="1386"/>
      <c r="G11" s="1386"/>
      <c r="H11" s="1387"/>
      <c r="I11" s="1373"/>
      <c r="J11" s="1375"/>
      <c r="K11" s="1377"/>
      <c r="L11" s="304" t="s">
        <v>86</v>
      </c>
      <c r="M11" s="305" t="s">
        <v>87</v>
      </c>
      <c r="N11" s="306" t="s">
        <v>88</v>
      </c>
      <c r="O11" s="306" t="s">
        <v>139</v>
      </c>
      <c r="P11" s="1377"/>
      <c r="Q11" s="1410"/>
    </row>
    <row r="12" spans="1:17" ht="27.75" customHeight="1" thickBot="1" thickTop="1">
      <c r="A12" s="1388"/>
      <c r="B12" s="1389"/>
      <c r="C12" s="1389"/>
      <c r="D12" s="1389"/>
      <c r="E12" s="1389"/>
      <c r="F12" s="1389"/>
      <c r="G12" s="1389"/>
      <c r="H12" s="1390"/>
      <c r="I12" s="307"/>
      <c r="J12" s="308"/>
      <c r="K12" s="309"/>
      <c r="L12" s="310"/>
      <c r="M12" s="311"/>
      <c r="N12" s="312"/>
      <c r="O12" s="312"/>
      <c r="P12" s="301">
        <f>I12-L12-M12-N12-O12</f>
        <v>0</v>
      </c>
      <c r="Q12" s="302"/>
    </row>
    <row r="13" spans="1:17" ht="45" customHeight="1">
      <c r="A13" s="1388"/>
      <c r="B13" s="1389"/>
      <c r="C13" s="1389"/>
      <c r="D13" s="1389"/>
      <c r="E13" s="1389"/>
      <c r="F13" s="1389"/>
      <c r="G13" s="1389"/>
      <c r="H13" s="1390"/>
      <c r="I13" s="1372" t="s">
        <v>261</v>
      </c>
      <c r="J13" s="1374" t="s">
        <v>262</v>
      </c>
      <c r="K13" s="1376" t="s">
        <v>263</v>
      </c>
      <c r="L13" s="1374" t="s">
        <v>264</v>
      </c>
      <c r="M13" s="1415"/>
      <c r="N13" s="1415"/>
      <c r="O13" s="1416"/>
      <c r="P13" s="1376" t="s">
        <v>246</v>
      </c>
      <c r="Q13" s="1376" t="s">
        <v>245</v>
      </c>
    </row>
    <row r="14" spans="1:17" ht="39" customHeight="1" thickBot="1">
      <c r="A14" s="1388"/>
      <c r="B14" s="1389"/>
      <c r="C14" s="1389"/>
      <c r="D14" s="1389"/>
      <c r="E14" s="1389"/>
      <c r="F14" s="1389"/>
      <c r="G14" s="1389"/>
      <c r="H14" s="1390"/>
      <c r="I14" s="1373"/>
      <c r="J14" s="1375"/>
      <c r="K14" s="1377"/>
      <c r="L14" s="304" t="s">
        <v>86</v>
      </c>
      <c r="M14" s="305" t="s">
        <v>87</v>
      </c>
      <c r="N14" s="306" t="s">
        <v>88</v>
      </c>
      <c r="O14" s="306" t="s">
        <v>139</v>
      </c>
      <c r="P14" s="1377"/>
      <c r="Q14" s="1377"/>
    </row>
    <row r="15" spans="1:17" ht="27.75" customHeight="1" thickBot="1" thickTop="1">
      <c r="A15" s="1388"/>
      <c r="B15" s="1389"/>
      <c r="C15" s="1389"/>
      <c r="D15" s="1389"/>
      <c r="E15" s="1389"/>
      <c r="F15" s="1389"/>
      <c r="G15" s="1389"/>
      <c r="H15" s="1390"/>
      <c r="I15" s="307"/>
      <c r="J15" s="308"/>
      <c r="K15" s="309"/>
      <c r="L15" s="310"/>
      <c r="M15" s="311"/>
      <c r="N15" s="312"/>
      <c r="O15" s="312"/>
      <c r="P15" s="313">
        <f>I15-L15-M15-N15-O15</f>
        <v>0</v>
      </c>
      <c r="Q15" s="313"/>
    </row>
    <row r="16" spans="1:17" ht="45" customHeight="1">
      <c r="A16" s="1388"/>
      <c r="B16" s="1389"/>
      <c r="C16" s="1389"/>
      <c r="D16" s="1389"/>
      <c r="E16" s="1389"/>
      <c r="F16" s="1389"/>
      <c r="G16" s="1389"/>
      <c r="H16" s="1390"/>
      <c r="I16" s="1406" t="s">
        <v>346</v>
      </c>
      <c r="J16" s="1378" t="s">
        <v>347</v>
      </c>
      <c r="K16" s="1381" t="s">
        <v>348</v>
      </c>
      <c r="L16" s="1378" t="s">
        <v>349</v>
      </c>
      <c r="M16" s="1379"/>
      <c r="N16" s="1379"/>
      <c r="O16" s="1380"/>
      <c r="P16" s="1381" t="s">
        <v>246</v>
      </c>
      <c r="Q16" s="1409" t="s">
        <v>245</v>
      </c>
    </row>
    <row r="17" spans="1:17" ht="39" customHeight="1" thickBot="1">
      <c r="A17" s="1388"/>
      <c r="B17" s="1389"/>
      <c r="C17" s="1389"/>
      <c r="D17" s="1389"/>
      <c r="E17" s="1389"/>
      <c r="F17" s="1389"/>
      <c r="G17" s="1389"/>
      <c r="H17" s="1390"/>
      <c r="I17" s="1407"/>
      <c r="J17" s="1408"/>
      <c r="K17" s="1382"/>
      <c r="L17" s="314" t="s">
        <v>86</v>
      </c>
      <c r="M17" s="315" t="s">
        <v>87</v>
      </c>
      <c r="N17" s="316" t="s">
        <v>88</v>
      </c>
      <c r="O17" s="316" t="s">
        <v>139</v>
      </c>
      <c r="P17" s="1382"/>
      <c r="Q17" s="1410"/>
    </row>
    <row r="18" spans="1:17" ht="27.75" customHeight="1" thickBot="1" thickTop="1">
      <c r="A18" s="1388"/>
      <c r="B18" s="1389"/>
      <c r="C18" s="1389"/>
      <c r="D18" s="1389"/>
      <c r="E18" s="1389"/>
      <c r="F18" s="1389"/>
      <c r="G18" s="1389"/>
      <c r="H18" s="1390"/>
      <c r="I18" s="317">
        <v>1023804.92</v>
      </c>
      <c r="J18" s="318">
        <v>858595.17</v>
      </c>
      <c r="K18" s="319">
        <v>130180.47</v>
      </c>
      <c r="L18" s="320">
        <v>730254</v>
      </c>
      <c r="M18" s="321">
        <v>128868</v>
      </c>
      <c r="N18" s="322"/>
      <c r="O18" s="322"/>
      <c r="P18" s="323">
        <f>I18-L18-M18-N18-O18</f>
        <v>164682.92000000004</v>
      </c>
      <c r="Q18" s="302"/>
    </row>
    <row r="19" spans="1:17" ht="45" customHeight="1">
      <c r="A19" s="1388"/>
      <c r="B19" s="1389"/>
      <c r="C19" s="1389"/>
      <c r="D19" s="1389"/>
      <c r="E19" s="1389"/>
      <c r="F19" s="1389"/>
      <c r="G19" s="1389"/>
      <c r="H19" s="1390"/>
      <c r="I19" s="1370" t="s">
        <v>350</v>
      </c>
      <c r="J19" s="1394" t="s">
        <v>351</v>
      </c>
      <c r="K19" s="1396" t="s">
        <v>352</v>
      </c>
      <c r="L19" s="1367" t="s">
        <v>353</v>
      </c>
      <c r="M19" s="1368"/>
      <c r="N19" s="1368"/>
      <c r="O19" s="1369"/>
      <c r="P19" s="1396" t="s">
        <v>251</v>
      </c>
      <c r="Q19" s="1409" t="s">
        <v>252</v>
      </c>
    </row>
    <row r="20" spans="1:17" ht="39" customHeight="1" thickBot="1">
      <c r="A20" s="1388"/>
      <c r="B20" s="1389"/>
      <c r="C20" s="1389"/>
      <c r="D20" s="1389"/>
      <c r="E20" s="1389"/>
      <c r="F20" s="1389"/>
      <c r="G20" s="1389"/>
      <c r="H20" s="1390"/>
      <c r="I20" s="1371"/>
      <c r="J20" s="1395"/>
      <c r="K20" s="1397"/>
      <c r="L20" s="324" t="s">
        <v>86</v>
      </c>
      <c r="M20" s="325" t="s">
        <v>87</v>
      </c>
      <c r="N20" s="326" t="s">
        <v>88</v>
      </c>
      <c r="O20" s="326" t="s">
        <v>139</v>
      </c>
      <c r="P20" s="1397"/>
      <c r="Q20" s="1410"/>
    </row>
    <row r="21" spans="1:17" ht="27.75" customHeight="1" thickBot="1" thickTop="1">
      <c r="A21" s="1388"/>
      <c r="B21" s="1389"/>
      <c r="C21" s="1389"/>
      <c r="D21" s="1389"/>
      <c r="E21" s="1389"/>
      <c r="F21" s="1389"/>
      <c r="G21" s="1389"/>
      <c r="H21" s="1390"/>
      <c r="I21" s="327">
        <f aca="true" t="shared" si="0" ref="I21:O21">I9+I12+I15+I18</f>
        <v>1023804.92</v>
      </c>
      <c r="J21" s="328">
        <f t="shared" si="0"/>
        <v>858595.17</v>
      </c>
      <c r="K21" s="329">
        <f t="shared" si="0"/>
        <v>130180.47</v>
      </c>
      <c r="L21" s="330">
        <f t="shared" si="0"/>
        <v>730254</v>
      </c>
      <c r="M21" s="331">
        <f t="shared" si="0"/>
        <v>128868</v>
      </c>
      <c r="N21" s="332">
        <f t="shared" si="0"/>
        <v>0</v>
      </c>
      <c r="O21" s="332">
        <f t="shared" si="0"/>
        <v>0</v>
      </c>
      <c r="P21" s="333">
        <f>I21-L21-M21-N21-O21</f>
        <v>164682.92000000004</v>
      </c>
      <c r="Q21" s="302">
        <f>Q15+Q12+Q9+Q18</f>
        <v>0</v>
      </c>
    </row>
    <row r="22" spans="1:17" ht="45" customHeight="1">
      <c r="A22" s="1388"/>
      <c r="B22" s="1389"/>
      <c r="C22" s="1389"/>
      <c r="D22" s="1389"/>
      <c r="E22" s="1389"/>
      <c r="F22" s="1389"/>
      <c r="G22" s="1389"/>
      <c r="H22" s="1390"/>
      <c r="I22" s="1398" t="s">
        <v>354</v>
      </c>
      <c r="J22" s="1400" t="s">
        <v>78</v>
      </c>
      <c r="K22" s="1403" t="s">
        <v>78</v>
      </c>
      <c r="L22" s="1411" t="s">
        <v>355</v>
      </c>
      <c r="M22" s="1412"/>
      <c r="N22" s="1412"/>
      <c r="O22" s="1413"/>
      <c r="P22" s="1403" t="s">
        <v>246</v>
      </c>
      <c r="Q22" s="1409" t="s">
        <v>266</v>
      </c>
    </row>
    <row r="23" spans="1:17" ht="27.75" customHeight="1" thickBot="1">
      <c r="A23" s="1388"/>
      <c r="B23" s="1389"/>
      <c r="C23" s="1389"/>
      <c r="D23" s="1389"/>
      <c r="E23" s="1389"/>
      <c r="F23" s="1389"/>
      <c r="G23" s="1389"/>
      <c r="H23" s="1390"/>
      <c r="I23" s="1399"/>
      <c r="J23" s="1401"/>
      <c r="K23" s="1404"/>
      <c r="L23" s="293" t="s">
        <v>86</v>
      </c>
      <c r="M23" s="291" t="s">
        <v>87</v>
      </c>
      <c r="N23" s="292" t="s">
        <v>88</v>
      </c>
      <c r="O23" s="291" t="s">
        <v>139</v>
      </c>
      <c r="P23" s="1414"/>
      <c r="Q23" s="1410"/>
    </row>
    <row r="24" spans="1:17" ht="27.75" customHeight="1" thickBot="1" thickTop="1">
      <c r="A24" s="1388"/>
      <c r="B24" s="1389"/>
      <c r="C24" s="1389"/>
      <c r="D24" s="1389"/>
      <c r="E24" s="1389"/>
      <c r="F24" s="1389"/>
      <c r="G24" s="1389"/>
      <c r="H24" s="1390"/>
      <c r="I24" s="334">
        <v>0</v>
      </c>
      <c r="J24" s="1402"/>
      <c r="K24" s="1405"/>
      <c r="L24" s="335">
        <v>0</v>
      </c>
      <c r="M24" s="336">
        <v>0</v>
      </c>
      <c r="N24" s="337">
        <v>0</v>
      </c>
      <c r="O24" s="336">
        <v>0</v>
      </c>
      <c r="P24" s="338">
        <f>I24-L24-M24-N24-O24</f>
        <v>0</v>
      </c>
      <c r="Q24" s="339">
        <v>0</v>
      </c>
    </row>
    <row r="25" spans="1:17" ht="36" customHeight="1" thickBot="1">
      <c r="A25" s="1391"/>
      <c r="B25" s="1392"/>
      <c r="C25" s="1392"/>
      <c r="D25" s="1392"/>
      <c r="E25" s="1392"/>
      <c r="F25" s="1392"/>
      <c r="G25" s="1392"/>
      <c r="H25" s="1393"/>
      <c r="I25" s="1364" t="s">
        <v>267</v>
      </c>
      <c r="J25" s="1365"/>
      <c r="K25" s="1365"/>
      <c r="L25" s="1365"/>
      <c r="M25" s="1365"/>
      <c r="N25" s="1365"/>
      <c r="O25" s="1365"/>
      <c r="P25" s="1366"/>
      <c r="Q25" s="340" t="s">
        <v>268</v>
      </c>
    </row>
    <row r="26" spans="1:17" ht="36" customHeight="1" thickBot="1">
      <c r="A26" s="1383" t="s">
        <v>144</v>
      </c>
      <c r="B26" s="1384"/>
      <c r="C26" s="1384"/>
      <c r="D26" s="1384"/>
      <c r="E26" s="1384"/>
      <c r="F26" s="1384"/>
      <c r="G26" s="341" t="s">
        <v>98</v>
      </c>
      <c r="H26" s="342">
        <v>0</v>
      </c>
      <c r="I26" s="343">
        <f>I21+I24</f>
        <v>1023804.92</v>
      </c>
      <c r="J26" s="344" t="s">
        <v>78</v>
      </c>
      <c r="K26" s="344" t="s">
        <v>78</v>
      </c>
      <c r="L26" s="345">
        <f>L25+L21</f>
        <v>730254</v>
      </c>
      <c r="M26" s="346">
        <f>M25+M21</f>
        <v>128868</v>
      </c>
      <c r="N26" s="346">
        <f>N25+N21</f>
        <v>0</v>
      </c>
      <c r="O26" s="347">
        <f>O25+O21</f>
        <v>0</v>
      </c>
      <c r="P26" s="348">
        <f>I26-L26-M26-N26-O26</f>
        <v>164682.92000000004</v>
      </c>
      <c r="Q26" s="349">
        <f>Q21+Q24</f>
        <v>0</v>
      </c>
    </row>
    <row r="27" ht="15">
      <c r="A27" s="112" t="s">
        <v>140</v>
      </c>
    </row>
    <row r="29" spans="1:8" ht="15">
      <c r="A29" s="112" t="s">
        <v>21</v>
      </c>
      <c r="B29" s="955">
        <v>41320</v>
      </c>
      <c r="D29" s="112" t="s">
        <v>42</v>
      </c>
      <c r="H29" s="957" t="s">
        <v>417</v>
      </c>
    </row>
    <row r="30" spans="1:8" ht="15">
      <c r="A30" s="112" t="s">
        <v>23</v>
      </c>
      <c r="B30" s="956" t="s">
        <v>722</v>
      </c>
      <c r="D30" s="112" t="s">
        <v>43</v>
      </c>
      <c r="H30" s="957" t="s">
        <v>677</v>
      </c>
    </row>
    <row r="31" ht="15">
      <c r="A31" s="112" t="s">
        <v>25</v>
      </c>
    </row>
    <row r="34" spans="1:17" ht="15.75" thickBot="1">
      <c r="A34" s="1184"/>
      <c r="B34" s="1184"/>
      <c r="C34" s="1184"/>
      <c r="D34" s="1184"/>
      <c r="E34" s="1184"/>
      <c r="F34" s="1184"/>
      <c r="G34" s="1184"/>
      <c r="H34" s="1184"/>
      <c r="I34" s="1184"/>
      <c r="J34" s="1184"/>
      <c r="K34" s="1184"/>
      <c r="L34" s="1184"/>
      <c r="M34" s="1184"/>
      <c r="N34" s="1184"/>
      <c r="O34" s="1184"/>
      <c r="P34" s="1185"/>
      <c r="Q34" s="1185" t="s">
        <v>20</v>
      </c>
    </row>
    <row r="35" spans="1:17" ht="15">
      <c r="A35" s="1429" t="s">
        <v>143</v>
      </c>
      <c r="B35" s="1431" t="s">
        <v>85</v>
      </c>
      <c r="C35" s="1433" t="s">
        <v>141</v>
      </c>
      <c r="D35" s="1435" t="s">
        <v>142</v>
      </c>
      <c r="E35" s="1436"/>
      <c r="F35" s="1436"/>
      <c r="G35" s="1436"/>
      <c r="H35" s="1436"/>
      <c r="I35" s="1437" t="s">
        <v>342</v>
      </c>
      <c r="J35" s="1439" t="s">
        <v>343</v>
      </c>
      <c r="K35" s="1441" t="s">
        <v>344</v>
      </c>
      <c r="L35" s="1443" t="s">
        <v>345</v>
      </c>
      <c r="M35" s="1444"/>
      <c r="N35" s="1444"/>
      <c r="O35" s="1445"/>
      <c r="P35" s="1446" t="s">
        <v>244</v>
      </c>
      <c r="Q35" s="1448" t="s">
        <v>245</v>
      </c>
    </row>
    <row r="36" spans="1:17" ht="15.75" thickBot="1">
      <c r="A36" s="1430"/>
      <c r="B36" s="1432"/>
      <c r="C36" s="1434"/>
      <c r="D36" s="1186" t="s">
        <v>86</v>
      </c>
      <c r="E36" s="1186" t="s">
        <v>87</v>
      </c>
      <c r="F36" s="1186" t="s">
        <v>88</v>
      </c>
      <c r="G36" s="1186" t="s">
        <v>97</v>
      </c>
      <c r="H36" s="1187" t="s">
        <v>139</v>
      </c>
      <c r="I36" s="1438"/>
      <c r="J36" s="1440"/>
      <c r="K36" s="1442"/>
      <c r="L36" s="1188" t="s">
        <v>86</v>
      </c>
      <c r="M36" s="1186" t="s">
        <v>87</v>
      </c>
      <c r="N36" s="1187" t="s">
        <v>88</v>
      </c>
      <c r="O36" s="1187" t="s">
        <v>139</v>
      </c>
      <c r="P36" s="1447"/>
      <c r="Q36" s="1449"/>
    </row>
    <row r="37" spans="1:17" ht="61.5" thickBot="1" thickTop="1">
      <c r="A37" s="1189" t="s">
        <v>824</v>
      </c>
      <c r="B37" s="1190" t="s">
        <v>925</v>
      </c>
      <c r="C37" s="1191">
        <v>2475757</v>
      </c>
      <c r="D37" s="1192">
        <v>2104393</v>
      </c>
      <c r="E37" s="1192">
        <v>371364</v>
      </c>
      <c r="F37" s="1192"/>
      <c r="G37" s="1192"/>
      <c r="H37" s="1193"/>
      <c r="I37" s="1194">
        <v>1522264</v>
      </c>
      <c r="J37" s="1195">
        <v>1114148</v>
      </c>
      <c r="K37" s="1196">
        <v>1360149</v>
      </c>
      <c r="L37" s="1197">
        <v>1156126</v>
      </c>
      <c r="M37" s="1192">
        <v>204023</v>
      </c>
      <c r="N37" s="1193"/>
      <c r="O37" s="1193"/>
      <c r="P37" s="1198">
        <f>I37-L37-M37-N37-O37</f>
        <v>162115</v>
      </c>
      <c r="Q37" s="1199"/>
    </row>
    <row r="38" spans="1:17" ht="15">
      <c r="A38" s="1200" t="s">
        <v>926</v>
      </c>
      <c r="B38" s="1201"/>
      <c r="C38" s="1450" t="s">
        <v>927</v>
      </c>
      <c r="D38" s="1450"/>
      <c r="E38" s="1450"/>
      <c r="F38" s="1450"/>
      <c r="G38" s="1450"/>
      <c r="H38" s="1451"/>
      <c r="I38" s="1437" t="s">
        <v>247</v>
      </c>
      <c r="J38" s="1452" t="s">
        <v>248</v>
      </c>
      <c r="K38" s="1441" t="s">
        <v>249</v>
      </c>
      <c r="L38" s="1452" t="s">
        <v>250</v>
      </c>
      <c r="M38" s="1454"/>
      <c r="N38" s="1454"/>
      <c r="O38" s="1455"/>
      <c r="P38" s="1441" t="s">
        <v>246</v>
      </c>
      <c r="Q38" s="1448" t="s">
        <v>245</v>
      </c>
    </row>
    <row r="39" spans="1:17" ht="15.75" thickBot="1">
      <c r="A39" s="1456" t="s">
        <v>928</v>
      </c>
      <c r="B39" s="1457"/>
      <c r="C39" s="1457"/>
      <c r="D39" s="1457"/>
      <c r="E39" s="1457"/>
      <c r="F39" s="1457"/>
      <c r="G39" s="1457"/>
      <c r="H39" s="1458"/>
      <c r="I39" s="1438"/>
      <c r="J39" s="1453"/>
      <c r="K39" s="1442"/>
      <c r="L39" s="1202" t="s">
        <v>86</v>
      </c>
      <c r="M39" s="1203" t="s">
        <v>87</v>
      </c>
      <c r="N39" s="1204" t="s">
        <v>88</v>
      </c>
      <c r="O39" s="1204" t="s">
        <v>139</v>
      </c>
      <c r="P39" s="1442"/>
      <c r="Q39" s="1449"/>
    </row>
    <row r="40" spans="1:17" ht="16.5" thickBot="1" thickTop="1">
      <c r="A40" s="1459"/>
      <c r="B40" s="1460"/>
      <c r="C40" s="1460"/>
      <c r="D40" s="1460"/>
      <c r="E40" s="1460"/>
      <c r="F40" s="1460"/>
      <c r="G40" s="1460"/>
      <c r="H40" s="1461"/>
      <c r="I40" s="1205">
        <v>409958.31</v>
      </c>
      <c r="J40" s="1206">
        <v>771858</v>
      </c>
      <c r="K40" s="1207">
        <v>795556</v>
      </c>
      <c r="L40" s="1208">
        <v>676223</v>
      </c>
      <c r="M40" s="1209">
        <v>119333</v>
      </c>
      <c r="N40" s="1210"/>
      <c r="O40" s="1210"/>
      <c r="P40" s="1198">
        <f>I40-L40-M40-N40-O40</f>
        <v>-385597.69</v>
      </c>
      <c r="Q40" s="1199"/>
    </row>
    <row r="41" spans="1:17" ht="15">
      <c r="A41" s="1459"/>
      <c r="B41" s="1460"/>
      <c r="C41" s="1460"/>
      <c r="D41" s="1460"/>
      <c r="E41" s="1460"/>
      <c r="F41" s="1460"/>
      <c r="G41" s="1460"/>
      <c r="H41" s="1461"/>
      <c r="I41" s="1437" t="s">
        <v>261</v>
      </c>
      <c r="J41" s="1452" t="s">
        <v>262</v>
      </c>
      <c r="K41" s="1441" t="s">
        <v>263</v>
      </c>
      <c r="L41" s="1452" t="s">
        <v>264</v>
      </c>
      <c r="M41" s="1454"/>
      <c r="N41" s="1454"/>
      <c r="O41" s="1455"/>
      <c r="P41" s="1441" t="s">
        <v>246</v>
      </c>
      <c r="Q41" s="1441" t="s">
        <v>245</v>
      </c>
    </row>
    <row r="42" spans="1:17" ht="15.75" thickBot="1">
      <c r="A42" s="1459"/>
      <c r="B42" s="1460"/>
      <c r="C42" s="1460"/>
      <c r="D42" s="1460"/>
      <c r="E42" s="1460"/>
      <c r="F42" s="1460"/>
      <c r="G42" s="1460"/>
      <c r="H42" s="1461"/>
      <c r="I42" s="1438"/>
      <c r="J42" s="1453"/>
      <c r="K42" s="1442"/>
      <c r="L42" s="1202" t="s">
        <v>86</v>
      </c>
      <c r="M42" s="1203" t="s">
        <v>87</v>
      </c>
      <c r="N42" s="1204" t="s">
        <v>88</v>
      </c>
      <c r="O42" s="1204" t="s">
        <v>139</v>
      </c>
      <c r="P42" s="1442"/>
      <c r="Q42" s="1442"/>
    </row>
    <row r="43" spans="1:17" ht="16.5" thickBot="1" thickTop="1">
      <c r="A43" s="1459"/>
      <c r="B43" s="1460"/>
      <c r="C43" s="1460"/>
      <c r="D43" s="1460"/>
      <c r="E43" s="1460"/>
      <c r="F43" s="1460"/>
      <c r="G43" s="1460"/>
      <c r="H43" s="1461"/>
      <c r="I43" s="1205">
        <v>365574</v>
      </c>
      <c r="J43" s="1206">
        <v>411790</v>
      </c>
      <c r="K43" s="1207">
        <v>72476</v>
      </c>
      <c r="L43" s="1208">
        <v>61605</v>
      </c>
      <c r="M43" s="1209">
        <v>10871</v>
      </c>
      <c r="N43" s="1210"/>
      <c r="O43" s="1210"/>
      <c r="P43" s="1211">
        <f>I43-L43-M43-N43-O43</f>
        <v>293098</v>
      </c>
      <c r="Q43" s="1211"/>
    </row>
    <row r="44" spans="1:17" ht="15">
      <c r="A44" s="1459"/>
      <c r="B44" s="1460"/>
      <c r="C44" s="1460"/>
      <c r="D44" s="1460"/>
      <c r="E44" s="1460"/>
      <c r="F44" s="1460"/>
      <c r="G44" s="1460"/>
      <c r="H44" s="1461"/>
      <c r="I44" s="1465" t="s">
        <v>346</v>
      </c>
      <c r="J44" s="1467" t="s">
        <v>347</v>
      </c>
      <c r="K44" s="1469" t="s">
        <v>348</v>
      </c>
      <c r="L44" s="1467" t="s">
        <v>349</v>
      </c>
      <c r="M44" s="1471"/>
      <c r="N44" s="1471"/>
      <c r="O44" s="1472"/>
      <c r="P44" s="1469" t="s">
        <v>246</v>
      </c>
      <c r="Q44" s="1448" t="s">
        <v>245</v>
      </c>
    </row>
    <row r="45" spans="1:17" ht="15.75" thickBot="1">
      <c r="A45" s="1459"/>
      <c r="B45" s="1460"/>
      <c r="C45" s="1460"/>
      <c r="D45" s="1460"/>
      <c r="E45" s="1460"/>
      <c r="F45" s="1460"/>
      <c r="G45" s="1460"/>
      <c r="H45" s="1461"/>
      <c r="I45" s="1466"/>
      <c r="J45" s="1468"/>
      <c r="K45" s="1470"/>
      <c r="L45" s="1212" t="s">
        <v>86</v>
      </c>
      <c r="M45" s="1213" t="s">
        <v>87</v>
      </c>
      <c r="N45" s="1214" t="s">
        <v>88</v>
      </c>
      <c r="O45" s="1214" t="s">
        <v>139</v>
      </c>
      <c r="P45" s="1470"/>
      <c r="Q45" s="1449"/>
    </row>
    <row r="46" spans="1:17" ht="16.5" thickBot="1" thickTop="1">
      <c r="A46" s="1459"/>
      <c r="B46" s="1460"/>
      <c r="C46" s="1460"/>
      <c r="D46" s="1460"/>
      <c r="E46" s="1460"/>
      <c r="F46" s="1460"/>
      <c r="G46" s="1460"/>
      <c r="H46" s="1461"/>
      <c r="I46" s="1215">
        <v>0</v>
      </c>
      <c r="J46" s="1216"/>
      <c r="K46" s="1217">
        <v>69614.57</v>
      </c>
      <c r="L46" s="1218">
        <v>59173</v>
      </c>
      <c r="M46" s="1219">
        <v>10442</v>
      </c>
      <c r="N46" s="1220"/>
      <c r="O46" s="1220"/>
      <c r="P46" s="1221">
        <f>I46-L46-M46-N46-O46</f>
        <v>-69615</v>
      </c>
      <c r="Q46" s="1199"/>
    </row>
    <row r="47" spans="1:17" ht="15">
      <c r="A47" s="1459"/>
      <c r="B47" s="1460"/>
      <c r="C47" s="1460"/>
      <c r="D47" s="1460"/>
      <c r="E47" s="1460"/>
      <c r="F47" s="1460"/>
      <c r="G47" s="1460"/>
      <c r="H47" s="1461"/>
      <c r="I47" s="1473" t="s">
        <v>350</v>
      </c>
      <c r="J47" s="1475" t="s">
        <v>351</v>
      </c>
      <c r="K47" s="1477" t="s">
        <v>352</v>
      </c>
      <c r="L47" s="1479" t="s">
        <v>353</v>
      </c>
      <c r="M47" s="1480"/>
      <c r="N47" s="1480"/>
      <c r="O47" s="1481"/>
      <c r="P47" s="1477" t="s">
        <v>251</v>
      </c>
      <c r="Q47" s="1448" t="s">
        <v>252</v>
      </c>
    </row>
    <row r="48" spans="1:17" ht="15.75" thickBot="1">
      <c r="A48" s="1459"/>
      <c r="B48" s="1460"/>
      <c r="C48" s="1460"/>
      <c r="D48" s="1460"/>
      <c r="E48" s="1460"/>
      <c r="F48" s="1460"/>
      <c r="G48" s="1460"/>
      <c r="H48" s="1461"/>
      <c r="I48" s="1474"/>
      <c r="J48" s="1476"/>
      <c r="K48" s="1478"/>
      <c r="L48" s="1222" t="s">
        <v>86</v>
      </c>
      <c r="M48" s="1223" t="s">
        <v>87</v>
      </c>
      <c r="N48" s="1224" t="s">
        <v>88</v>
      </c>
      <c r="O48" s="1224" t="s">
        <v>139</v>
      </c>
      <c r="P48" s="1478"/>
      <c r="Q48" s="1449"/>
    </row>
    <row r="49" spans="1:17" ht="16.5" thickBot="1" thickTop="1">
      <c r="A49" s="1459"/>
      <c r="B49" s="1460"/>
      <c r="C49" s="1460"/>
      <c r="D49" s="1460"/>
      <c r="E49" s="1460"/>
      <c r="F49" s="1460"/>
      <c r="G49" s="1460"/>
      <c r="H49" s="1461"/>
      <c r="I49" s="1225">
        <f aca="true" t="shared" si="1" ref="I49:O49">I37+I40+I43+I46</f>
        <v>2297796.31</v>
      </c>
      <c r="J49" s="1226">
        <f t="shared" si="1"/>
        <v>2297796</v>
      </c>
      <c r="K49" s="1227">
        <f t="shared" si="1"/>
        <v>2297795.57</v>
      </c>
      <c r="L49" s="1228">
        <f t="shared" si="1"/>
        <v>1953127</v>
      </c>
      <c r="M49" s="1229">
        <f t="shared" si="1"/>
        <v>344669</v>
      </c>
      <c r="N49" s="1230">
        <f t="shared" si="1"/>
        <v>0</v>
      </c>
      <c r="O49" s="1230">
        <f t="shared" si="1"/>
        <v>0</v>
      </c>
      <c r="P49" s="1231">
        <f>I49-L49-M49-N49-O49</f>
        <v>0.31000000005587935</v>
      </c>
      <c r="Q49" s="1199">
        <f>Q43+Q40+Q37+Q46</f>
        <v>0</v>
      </c>
    </row>
    <row r="50" spans="1:17" ht="15">
      <c r="A50" s="1459"/>
      <c r="B50" s="1460"/>
      <c r="C50" s="1460"/>
      <c r="D50" s="1460"/>
      <c r="E50" s="1460"/>
      <c r="F50" s="1460"/>
      <c r="G50" s="1460"/>
      <c r="H50" s="1461"/>
      <c r="I50" s="1482" t="s">
        <v>354</v>
      </c>
      <c r="J50" s="1484" t="s">
        <v>78</v>
      </c>
      <c r="K50" s="1446" t="s">
        <v>78</v>
      </c>
      <c r="L50" s="1489" t="s">
        <v>355</v>
      </c>
      <c r="M50" s="1436"/>
      <c r="N50" s="1436"/>
      <c r="O50" s="1490"/>
      <c r="P50" s="1446" t="s">
        <v>246</v>
      </c>
      <c r="Q50" s="1448" t="s">
        <v>266</v>
      </c>
    </row>
    <row r="51" spans="1:17" ht="15.75" thickBot="1">
      <c r="A51" s="1459"/>
      <c r="B51" s="1460"/>
      <c r="C51" s="1460"/>
      <c r="D51" s="1460"/>
      <c r="E51" s="1460"/>
      <c r="F51" s="1460"/>
      <c r="G51" s="1460"/>
      <c r="H51" s="1461"/>
      <c r="I51" s="1483"/>
      <c r="J51" s="1485"/>
      <c r="K51" s="1487"/>
      <c r="L51" s="1188" t="s">
        <v>86</v>
      </c>
      <c r="M51" s="1186" t="s">
        <v>87</v>
      </c>
      <c r="N51" s="1187" t="s">
        <v>88</v>
      </c>
      <c r="O51" s="1186" t="s">
        <v>139</v>
      </c>
      <c r="P51" s="1447"/>
      <c r="Q51" s="1449"/>
    </row>
    <row r="52" spans="1:17" ht="16.5" thickBot="1" thickTop="1">
      <c r="A52" s="1459"/>
      <c r="B52" s="1460"/>
      <c r="C52" s="1460"/>
      <c r="D52" s="1460"/>
      <c r="E52" s="1460"/>
      <c r="F52" s="1460"/>
      <c r="G52" s="1460"/>
      <c r="H52" s="1461"/>
      <c r="I52" s="1232">
        <v>0</v>
      </c>
      <c r="J52" s="1486"/>
      <c r="K52" s="1488"/>
      <c r="L52" s="1233">
        <v>0</v>
      </c>
      <c r="M52" s="1234">
        <v>0</v>
      </c>
      <c r="N52" s="1235">
        <v>0</v>
      </c>
      <c r="O52" s="1234">
        <v>0</v>
      </c>
      <c r="P52" s="1236">
        <f>I52-L52-M52-N52-O52</f>
        <v>0</v>
      </c>
      <c r="Q52" s="1237">
        <v>0</v>
      </c>
    </row>
    <row r="53" spans="1:17" ht="60.75" thickBot="1">
      <c r="A53" s="1462"/>
      <c r="B53" s="1463"/>
      <c r="C53" s="1463"/>
      <c r="D53" s="1463"/>
      <c r="E53" s="1463"/>
      <c r="F53" s="1463"/>
      <c r="G53" s="1463"/>
      <c r="H53" s="1464"/>
      <c r="I53" s="1491" t="s">
        <v>267</v>
      </c>
      <c r="J53" s="1492"/>
      <c r="K53" s="1492"/>
      <c r="L53" s="1492"/>
      <c r="M53" s="1492"/>
      <c r="N53" s="1492"/>
      <c r="O53" s="1492"/>
      <c r="P53" s="1493"/>
      <c r="Q53" s="1238" t="s">
        <v>268</v>
      </c>
    </row>
    <row r="54" spans="1:17" ht="15.75" thickBot="1">
      <c r="A54" s="1494" t="s">
        <v>144</v>
      </c>
      <c r="B54" s="1495"/>
      <c r="C54" s="1495"/>
      <c r="D54" s="1495"/>
      <c r="E54" s="1495"/>
      <c r="F54" s="1495"/>
      <c r="G54" s="1239" t="s">
        <v>98</v>
      </c>
      <c r="H54" s="1240">
        <v>0</v>
      </c>
      <c r="I54" s="1241">
        <f>I49+I52</f>
        <v>2297796.31</v>
      </c>
      <c r="J54" s="1242" t="s">
        <v>78</v>
      </c>
      <c r="K54" s="1242" t="s">
        <v>78</v>
      </c>
      <c r="L54" s="1243">
        <f>L53+L49</f>
        <v>1953127</v>
      </c>
      <c r="M54" s="1244">
        <f>M53+M49</f>
        <v>344669</v>
      </c>
      <c r="N54" s="1244">
        <f>N53+N49</f>
        <v>0</v>
      </c>
      <c r="O54" s="1245">
        <f>O53+O49</f>
        <v>0</v>
      </c>
      <c r="P54" s="1246">
        <f>I54-L54-M54-N54-O54</f>
        <v>0.31000000005587935</v>
      </c>
      <c r="Q54" s="1247">
        <f>Q49+Q52</f>
        <v>0</v>
      </c>
    </row>
    <row r="55" spans="1:17" ht="15">
      <c r="A55" s="1184"/>
      <c r="B55" s="1184"/>
      <c r="C55" s="1184"/>
      <c r="D55" s="1184"/>
      <c r="E55" s="1184"/>
      <c r="F55" s="1184"/>
      <c r="G55" s="1184"/>
      <c r="H55" s="1184"/>
      <c r="I55" s="1184"/>
      <c r="J55" s="1184"/>
      <c r="K55" s="1184"/>
      <c r="L55" s="1184"/>
      <c r="M55" s="1184"/>
      <c r="N55" s="1184"/>
      <c r="O55" s="1184"/>
      <c r="P55" s="1184"/>
      <c r="Q55" s="1184"/>
    </row>
    <row r="56" spans="1:17" ht="15.75" thickBot="1">
      <c r="A56" s="1184"/>
      <c r="B56" s="1184"/>
      <c r="C56" s="1184"/>
      <c r="D56" s="1184"/>
      <c r="E56" s="1184"/>
      <c r="F56" s="1184"/>
      <c r="G56" s="1184"/>
      <c r="H56" s="1184"/>
      <c r="I56" s="1184"/>
      <c r="J56" s="1184"/>
      <c r="K56" s="1184"/>
      <c r="L56" s="1184"/>
      <c r="M56" s="1184"/>
      <c r="N56" s="1184"/>
      <c r="O56" s="1184"/>
      <c r="P56" s="1184"/>
      <c r="Q56" s="1184"/>
    </row>
    <row r="57" spans="1:17" ht="15">
      <c r="A57" s="1429" t="s">
        <v>143</v>
      </c>
      <c r="B57" s="1431" t="s">
        <v>85</v>
      </c>
      <c r="C57" s="1433" t="s">
        <v>141</v>
      </c>
      <c r="D57" s="1435" t="s">
        <v>142</v>
      </c>
      <c r="E57" s="1436"/>
      <c r="F57" s="1436"/>
      <c r="G57" s="1436"/>
      <c r="H57" s="1436"/>
      <c r="I57" s="1437" t="s">
        <v>342</v>
      </c>
      <c r="J57" s="1439" t="s">
        <v>343</v>
      </c>
      <c r="K57" s="1441" t="s">
        <v>344</v>
      </c>
      <c r="L57" s="1443" t="s">
        <v>345</v>
      </c>
      <c r="M57" s="1444"/>
      <c r="N57" s="1444"/>
      <c r="O57" s="1445"/>
      <c r="P57" s="1446" t="s">
        <v>244</v>
      </c>
      <c r="Q57" s="1448" t="s">
        <v>245</v>
      </c>
    </row>
    <row r="58" spans="1:17" ht="15.75" thickBot="1">
      <c r="A58" s="1430"/>
      <c r="B58" s="1432"/>
      <c r="C58" s="1434"/>
      <c r="D58" s="1186" t="s">
        <v>86</v>
      </c>
      <c r="E58" s="1186" t="s">
        <v>87</v>
      </c>
      <c r="F58" s="1186" t="s">
        <v>88</v>
      </c>
      <c r="G58" s="1186" t="s">
        <v>97</v>
      </c>
      <c r="H58" s="1187" t="s">
        <v>139</v>
      </c>
      <c r="I58" s="1438"/>
      <c r="J58" s="1440"/>
      <c r="K58" s="1442"/>
      <c r="L58" s="1188" t="s">
        <v>86</v>
      </c>
      <c r="M58" s="1186" t="s">
        <v>87</v>
      </c>
      <c r="N58" s="1187" t="s">
        <v>88</v>
      </c>
      <c r="O58" s="1187" t="s">
        <v>139</v>
      </c>
      <c r="P58" s="1447"/>
      <c r="Q58" s="1449"/>
    </row>
    <row r="59" spans="1:17" ht="102.75" thickBot="1" thickTop="1">
      <c r="A59" s="1189" t="s">
        <v>824</v>
      </c>
      <c r="B59" s="1248" t="s">
        <v>929</v>
      </c>
      <c r="C59" s="1191">
        <v>45983000</v>
      </c>
      <c r="D59" s="1192">
        <v>21530000</v>
      </c>
      <c r="E59" s="1192">
        <v>1278000</v>
      </c>
      <c r="F59" s="1192">
        <v>19048000</v>
      </c>
      <c r="G59" s="1192">
        <v>4126000</v>
      </c>
      <c r="H59" s="1193"/>
      <c r="I59" s="1194">
        <v>699010</v>
      </c>
      <c r="J59" s="1195">
        <v>0</v>
      </c>
      <c r="K59" s="1196">
        <v>0</v>
      </c>
      <c r="L59" s="1197">
        <v>0</v>
      </c>
      <c r="M59" s="1192">
        <v>0</v>
      </c>
      <c r="N59" s="1193"/>
      <c r="O59" s="1193"/>
      <c r="P59" s="1198">
        <f>I59-L59-M59-N59-O59</f>
        <v>699010</v>
      </c>
      <c r="Q59" s="1199"/>
    </row>
    <row r="60" spans="1:17" ht="15">
      <c r="A60" s="1200" t="s">
        <v>926</v>
      </c>
      <c r="B60" s="1201"/>
      <c r="C60" s="1450" t="s">
        <v>930</v>
      </c>
      <c r="D60" s="1450"/>
      <c r="E60" s="1450"/>
      <c r="F60" s="1450"/>
      <c r="G60" s="1450"/>
      <c r="H60" s="1451"/>
      <c r="I60" s="1437" t="s">
        <v>247</v>
      </c>
      <c r="J60" s="1452" t="s">
        <v>248</v>
      </c>
      <c r="K60" s="1441" t="s">
        <v>249</v>
      </c>
      <c r="L60" s="1452" t="s">
        <v>250</v>
      </c>
      <c r="M60" s="1454"/>
      <c r="N60" s="1454"/>
      <c r="O60" s="1455"/>
      <c r="P60" s="1441" t="s">
        <v>246</v>
      </c>
      <c r="Q60" s="1448" t="s">
        <v>245</v>
      </c>
    </row>
    <row r="61" spans="1:17" ht="15.75" thickBot="1">
      <c r="A61" s="1456" t="s">
        <v>931</v>
      </c>
      <c r="B61" s="1457"/>
      <c r="C61" s="1457"/>
      <c r="D61" s="1457"/>
      <c r="E61" s="1457"/>
      <c r="F61" s="1457"/>
      <c r="G61" s="1457"/>
      <c r="H61" s="1458"/>
      <c r="I61" s="1438"/>
      <c r="J61" s="1453"/>
      <c r="K61" s="1442"/>
      <c r="L61" s="1202" t="s">
        <v>86</v>
      </c>
      <c r="M61" s="1203" t="s">
        <v>87</v>
      </c>
      <c r="N61" s="1204" t="s">
        <v>88</v>
      </c>
      <c r="O61" s="1204" t="s">
        <v>139</v>
      </c>
      <c r="P61" s="1442"/>
      <c r="Q61" s="1449"/>
    </row>
    <row r="62" spans="1:17" ht="16.5" thickBot="1" thickTop="1">
      <c r="A62" s="1459"/>
      <c r="B62" s="1460"/>
      <c r="C62" s="1460"/>
      <c r="D62" s="1460"/>
      <c r="E62" s="1460"/>
      <c r="F62" s="1460"/>
      <c r="G62" s="1460"/>
      <c r="H62" s="1461"/>
      <c r="I62" s="1205">
        <v>41087532</v>
      </c>
      <c r="J62" s="1206">
        <v>0</v>
      </c>
      <c r="K62" s="1207">
        <v>0</v>
      </c>
      <c r="L62" s="1208">
        <v>0</v>
      </c>
      <c r="M62" s="1209">
        <v>0</v>
      </c>
      <c r="N62" s="1210">
        <v>41087532</v>
      </c>
      <c r="O62" s="1210"/>
      <c r="P62" s="1198">
        <f>I62-L62-M62-N62-O62</f>
        <v>0</v>
      </c>
      <c r="Q62" s="1199"/>
    </row>
    <row r="63" spans="1:17" ht="15">
      <c r="A63" s="1459"/>
      <c r="B63" s="1460"/>
      <c r="C63" s="1460"/>
      <c r="D63" s="1460"/>
      <c r="E63" s="1460"/>
      <c r="F63" s="1460"/>
      <c r="G63" s="1460"/>
      <c r="H63" s="1461"/>
      <c r="I63" s="1437" t="s">
        <v>261</v>
      </c>
      <c r="J63" s="1452" t="s">
        <v>262</v>
      </c>
      <c r="K63" s="1441" t="s">
        <v>263</v>
      </c>
      <c r="L63" s="1452" t="s">
        <v>264</v>
      </c>
      <c r="M63" s="1454"/>
      <c r="N63" s="1454"/>
      <c r="O63" s="1455"/>
      <c r="P63" s="1441" t="s">
        <v>246</v>
      </c>
      <c r="Q63" s="1441" t="s">
        <v>245</v>
      </c>
    </row>
    <row r="64" spans="1:17" ht="15.75" thickBot="1">
      <c r="A64" s="1459"/>
      <c r="B64" s="1460"/>
      <c r="C64" s="1460"/>
      <c r="D64" s="1460"/>
      <c r="E64" s="1460"/>
      <c r="F64" s="1460"/>
      <c r="G64" s="1460"/>
      <c r="H64" s="1461"/>
      <c r="I64" s="1438"/>
      <c r="J64" s="1453"/>
      <c r="K64" s="1442"/>
      <c r="L64" s="1202" t="s">
        <v>86</v>
      </c>
      <c r="M64" s="1203" t="s">
        <v>87</v>
      </c>
      <c r="N64" s="1204" t="s">
        <v>88</v>
      </c>
      <c r="O64" s="1204" t="s">
        <v>139</v>
      </c>
      <c r="P64" s="1442"/>
      <c r="Q64" s="1442"/>
    </row>
    <row r="65" spans="1:17" ht="16.5" thickBot="1" thickTop="1">
      <c r="A65" s="1459"/>
      <c r="B65" s="1460"/>
      <c r="C65" s="1460"/>
      <c r="D65" s="1460"/>
      <c r="E65" s="1460"/>
      <c r="F65" s="1460"/>
      <c r="G65" s="1460"/>
      <c r="H65" s="1461"/>
      <c r="I65" s="1205">
        <v>4195118</v>
      </c>
      <c r="J65" s="1206">
        <v>3928751</v>
      </c>
      <c r="K65" s="1207">
        <v>3928751</v>
      </c>
      <c r="L65" s="1208">
        <v>3710487</v>
      </c>
      <c r="M65" s="1209">
        <v>218264</v>
      </c>
      <c r="N65" s="1210">
        <v>-1014633</v>
      </c>
      <c r="O65" s="1210"/>
      <c r="P65" s="1211">
        <f>I65-L65-M65-N65-O65</f>
        <v>1281000</v>
      </c>
      <c r="Q65" s="1211"/>
    </row>
    <row r="66" spans="1:17" ht="15">
      <c r="A66" s="1459"/>
      <c r="B66" s="1460"/>
      <c r="C66" s="1460"/>
      <c r="D66" s="1460"/>
      <c r="E66" s="1460"/>
      <c r="F66" s="1460"/>
      <c r="G66" s="1460"/>
      <c r="H66" s="1461"/>
      <c r="I66" s="1465" t="s">
        <v>346</v>
      </c>
      <c r="J66" s="1467" t="s">
        <v>347</v>
      </c>
      <c r="K66" s="1469" t="s">
        <v>348</v>
      </c>
      <c r="L66" s="1467" t="s">
        <v>349</v>
      </c>
      <c r="M66" s="1471"/>
      <c r="N66" s="1471"/>
      <c r="O66" s="1472"/>
      <c r="P66" s="1469" t="s">
        <v>246</v>
      </c>
      <c r="Q66" s="1448" t="s">
        <v>245</v>
      </c>
    </row>
    <row r="67" spans="1:17" ht="15.75" thickBot="1">
      <c r="A67" s="1459"/>
      <c r="B67" s="1460"/>
      <c r="C67" s="1460"/>
      <c r="D67" s="1460"/>
      <c r="E67" s="1460"/>
      <c r="F67" s="1460"/>
      <c r="G67" s="1460"/>
      <c r="H67" s="1461"/>
      <c r="I67" s="1466"/>
      <c r="J67" s="1468"/>
      <c r="K67" s="1470"/>
      <c r="L67" s="1212" t="s">
        <v>86</v>
      </c>
      <c r="M67" s="1213" t="s">
        <v>87</v>
      </c>
      <c r="N67" s="1214" t="s">
        <v>88</v>
      </c>
      <c r="O67" s="1214" t="s">
        <v>139</v>
      </c>
      <c r="P67" s="1470"/>
      <c r="Q67" s="1449"/>
    </row>
    <row r="68" spans="1:17" ht="16.5" thickBot="1" thickTop="1">
      <c r="A68" s="1459"/>
      <c r="B68" s="1460"/>
      <c r="C68" s="1460"/>
      <c r="D68" s="1460"/>
      <c r="E68" s="1460"/>
      <c r="F68" s="1460"/>
      <c r="G68" s="1460"/>
      <c r="H68" s="1461"/>
      <c r="I68" s="1215"/>
      <c r="J68" s="1216">
        <v>19079247</v>
      </c>
      <c r="K68" s="1217">
        <v>19079247</v>
      </c>
      <c r="L68" s="1218">
        <v>18019289</v>
      </c>
      <c r="M68" s="1219">
        <v>1059958</v>
      </c>
      <c r="N68" s="1220"/>
      <c r="O68" s="1220"/>
      <c r="P68" s="1221">
        <f>I68-L68-M68-N68-O68</f>
        <v>-19079247</v>
      </c>
      <c r="Q68" s="1199"/>
    </row>
    <row r="69" spans="1:17" ht="15">
      <c r="A69" s="1459"/>
      <c r="B69" s="1460"/>
      <c r="C69" s="1460"/>
      <c r="D69" s="1460"/>
      <c r="E69" s="1460"/>
      <c r="F69" s="1460"/>
      <c r="G69" s="1460"/>
      <c r="H69" s="1461"/>
      <c r="I69" s="1473" t="s">
        <v>350</v>
      </c>
      <c r="J69" s="1475" t="s">
        <v>351</v>
      </c>
      <c r="K69" s="1477" t="s">
        <v>352</v>
      </c>
      <c r="L69" s="1479" t="s">
        <v>353</v>
      </c>
      <c r="M69" s="1480"/>
      <c r="N69" s="1480"/>
      <c r="O69" s="1481"/>
      <c r="P69" s="1477" t="s">
        <v>251</v>
      </c>
      <c r="Q69" s="1448" t="s">
        <v>252</v>
      </c>
    </row>
    <row r="70" spans="1:17" ht="15.75" thickBot="1">
      <c r="A70" s="1459"/>
      <c r="B70" s="1460"/>
      <c r="C70" s="1460"/>
      <c r="D70" s="1460"/>
      <c r="E70" s="1460"/>
      <c r="F70" s="1460"/>
      <c r="G70" s="1460"/>
      <c r="H70" s="1461"/>
      <c r="I70" s="1474"/>
      <c r="J70" s="1476"/>
      <c r="K70" s="1478"/>
      <c r="L70" s="1222" t="s">
        <v>86</v>
      </c>
      <c r="M70" s="1223" t="s">
        <v>87</v>
      </c>
      <c r="N70" s="1224" t="s">
        <v>88</v>
      </c>
      <c r="O70" s="1224" t="s">
        <v>139</v>
      </c>
      <c r="P70" s="1478"/>
      <c r="Q70" s="1449"/>
    </row>
    <row r="71" spans="1:17" ht="16.5" thickBot="1" thickTop="1">
      <c r="A71" s="1459"/>
      <c r="B71" s="1460"/>
      <c r="C71" s="1460"/>
      <c r="D71" s="1460"/>
      <c r="E71" s="1460"/>
      <c r="F71" s="1460"/>
      <c r="G71" s="1460"/>
      <c r="H71" s="1461"/>
      <c r="I71" s="1225">
        <f>I59+I62+I65+I68</f>
        <v>45981660</v>
      </c>
      <c r="J71" s="1226">
        <f>J59+J62+J65+J68</f>
        <v>23007998</v>
      </c>
      <c r="K71" s="1227">
        <f>K59+K62+K65+K68</f>
        <v>23007998</v>
      </c>
      <c r="L71" s="1228">
        <f>L59+L62+L65+L68</f>
        <v>21729776</v>
      </c>
      <c r="M71" s="1229">
        <f>M59+M62+M65+M68</f>
        <v>1278222</v>
      </c>
      <c r="N71" s="1230">
        <v>18847662</v>
      </c>
      <c r="O71" s="1230">
        <v>4126000</v>
      </c>
      <c r="P71" s="1231">
        <f>I71-L71-M71-N71-O71</f>
        <v>0</v>
      </c>
      <c r="Q71" s="1199">
        <f>Q65+Q62+Q59+Q68</f>
        <v>0</v>
      </c>
    </row>
    <row r="72" spans="1:17" ht="15">
      <c r="A72" s="1459"/>
      <c r="B72" s="1460"/>
      <c r="C72" s="1460"/>
      <c r="D72" s="1460"/>
      <c r="E72" s="1460"/>
      <c r="F72" s="1460"/>
      <c r="G72" s="1460"/>
      <c r="H72" s="1461"/>
      <c r="I72" s="1482" t="s">
        <v>354</v>
      </c>
      <c r="J72" s="1484" t="s">
        <v>78</v>
      </c>
      <c r="K72" s="1446" t="s">
        <v>78</v>
      </c>
      <c r="L72" s="1489" t="s">
        <v>355</v>
      </c>
      <c r="M72" s="1436"/>
      <c r="N72" s="1436"/>
      <c r="O72" s="1490"/>
      <c r="P72" s="1446" t="s">
        <v>246</v>
      </c>
      <c r="Q72" s="1448" t="s">
        <v>266</v>
      </c>
    </row>
    <row r="73" spans="1:17" ht="15.75" thickBot="1">
      <c r="A73" s="1459"/>
      <c r="B73" s="1460"/>
      <c r="C73" s="1460"/>
      <c r="D73" s="1460"/>
      <c r="E73" s="1460"/>
      <c r="F73" s="1460"/>
      <c r="G73" s="1460"/>
      <c r="H73" s="1461"/>
      <c r="I73" s="1483"/>
      <c r="J73" s="1485"/>
      <c r="K73" s="1487"/>
      <c r="L73" s="1188" t="s">
        <v>86</v>
      </c>
      <c r="M73" s="1186" t="s">
        <v>87</v>
      </c>
      <c r="N73" s="1187" t="s">
        <v>88</v>
      </c>
      <c r="O73" s="1186" t="s">
        <v>139</v>
      </c>
      <c r="P73" s="1447"/>
      <c r="Q73" s="1449"/>
    </row>
    <row r="74" spans="1:17" ht="16.5" thickBot="1" thickTop="1">
      <c r="A74" s="1459"/>
      <c r="B74" s="1460"/>
      <c r="C74" s="1460"/>
      <c r="D74" s="1460"/>
      <c r="E74" s="1460"/>
      <c r="F74" s="1460"/>
      <c r="G74" s="1460"/>
      <c r="H74" s="1461"/>
      <c r="I74" s="1232">
        <v>0</v>
      </c>
      <c r="J74" s="1486"/>
      <c r="K74" s="1488"/>
      <c r="L74" s="1233">
        <v>0</v>
      </c>
      <c r="M74" s="1234">
        <v>0</v>
      </c>
      <c r="N74" s="1235">
        <v>0</v>
      </c>
      <c r="O74" s="1234">
        <v>0</v>
      </c>
      <c r="P74" s="1236">
        <f>I74-L74-M74-N74-O74</f>
        <v>0</v>
      </c>
      <c r="Q74" s="1237">
        <v>0</v>
      </c>
    </row>
    <row r="75" spans="1:17" ht="60.75" thickBot="1">
      <c r="A75" s="1462"/>
      <c r="B75" s="1463"/>
      <c r="C75" s="1463"/>
      <c r="D75" s="1463"/>
      <c r="E75" s="1463"/>
      <c r="F75" s="1463"/>
      <c r="G75" s="1463"/>
      <c r="H75" s="1464"/>
      <c r="I75" s="1491" t="s">
        <v>267</v>
      </c>
      <c r="J75" s="1492"/>
      <c r="K75" s="1492"/>
      <c r="L75" s="1492"/>
      <c r="M75" s="1492"/>
      <c r="N75" s="1492"/>
      <c r="O75" s="1492"/>
      <c r="P75" s="1493"/>
      <c r="Q75" s="1238" t="s">
        <v>268</v>
      </c>
    </row>
    <row r="76" spans="1:17" ht="15.75" thickBot="1">
      <c r="A76" s="1494" t="s">
        <v>144</v>
      </c>
      <c r="B76" s="1495"/>
      <c r="C76" s="1495"/>
      <c r="D76" s="1495"/>
      <c r="E76" s="1495"/>
      <c r="F76" s="1495"/>
      <c r="G76" s="1239" t="s">
        <v>98</v>
      </c>
      <c r="H76" s="1240">
        <v>0</v>
      </c>
      <c r="I76" s="1241">
        <f>I71+I74</f>
        <v>45981660</v>
      </c>
      <c r="J76" s="1242" t="s">
        <v>78</v>
      </c>
      <c r="K76" s="1242" t="s">
        <v>78</v>
      </c>
      <c r="L76" s="1243">
        <f>L75+L71</f>
        <v>21729776</v>
      </c>
      <c r="M76" s="1244">
        <f>M75+M71</f>
        <v>1278222</v>
      </c>
      <c r="N76" s="1244">
        <f>N75+N71</f>
        <v>18847662</v>
      </c>
      <c r="O76" s="1245">
        <f>O75+O71</f>
        <v>4126000</v>
      </c>
      <c r="P76" s="1246">
        <f>I76-L76-M76-N76-O76</f>
        <v>0</v>
      </c>
      <c r="Q76" s="1247">
        <f>Q71+Q74</f>
        <v>0</v>
      </c>
    </row>
    <row r="77" spans="1:17" ht="15">
      <c r="A77" s="1184"/>
      <c r="B77" s="1184"/>
      <c r="C77" s="1184"/>
      <c r="D77" s="1184"/>
      <c r="E77" s="1184"/>
      <c r="F77" s="1184"/>
      <c r="G77" s="1184"/>
      <c r="H77" s="1184"/>
      <c r="I77" s="1184"/>
      <c r="J77" s="1184"/>
      <c r="K77" s="1184"/>
      <c r="L77" s="1184"/>
      <c r="M77" s="1184"/>
      <c r="N77" s="1184"/>
      <c r="O77" s="1184"/>
      <c r="P77" s="1184"/>
      <c r="Q77" s="1184"/>
    </row>
    <row r="78" spans="1:17" ht="15">
      <c r="A78" s="1184"/>
      <c r="B78" s="1184"/>
      <c r="C78" s="1184"/>
      <c r="D78" s="1184"/>
      <c r="E78" s="1184"/>
      <c r="F78" s="1184"/>
      <c r="G78" s="1184"/>
      <c r="H78" s="1184"/>
      <c r="I78" s="1184"/>
      <c r="J78" s="1184"/>
      <c r="K78" s="1184"/>
      <c r="L78" s="1184"/>
      <c r="M78" s="1184"/>
      <c r="N78" s="1184"/>
      <c r="O78" s="1184"/>
      <c r="P78" s="1184"/>
      <c r="Q78" s="1184"/>
    </row>
    <row r="79" spans="1:17" ht="15">
      <c r="A79" s="1184"/>
      <c r="B79" s="1184"/>
      <c r="C79" s="1184"/>
      <c r="D79" s="1184"/>
      <c r="E79" s="1184"/>
      <c r="F79" s="1184"/>
      <c r="G79" s="1184"/>
      <c r="H79" s="1184"/>
      <c r="I79" s="1184"/>
      <c r="J79" s="1184"/>
      <c r="K79" s="1184"/>
      <c r="L79" s="1184"/>
      <c r="M79" s="1184"/>
      <c r="N79" s="1184"/>
      <c r="O79" s="1184"/>
      <c r="P79" s="1184"/>
      <c r="Q79" s="1184"/>
    </row>
    <row r="80" spans="1:17" ht="15">
      <c r="A80" s="1184"/>
      <c r="B80" s="1184"/>
      <c r="C80" s="1184"/>
      <c r="D80" s="1184"/>
      <c r="E80" s="1184"/>
      <c r="F80" s="1184"/>
      <c r="G80" s="1184"/>
      <c r="H80" s="1184"/>
      <c r="I80" s="1184"/>
      <c r="J80" s="1184"/>
      <c r="K80" s="1184"/>
      <c r="L80" s="1184"/>
      <c r="M80" s="1184"/>
      <c r="N80" s="1184"/>
      <c r="O80" s="1184"/>
      <c r="P80" s="1184"/>
      <c r="Q80" s="1184"/>
    </row>
    <row r="81" spans="1:17" ht="15">
      <c r="A81" s="1184"/>
      <c r="B81" s="1184"/>
      <c r="C81" s="1184"/>
      <c r="D81" s="1184"/>
      <c r="E81" s="1184"/>
      <c r="F81" s="1184"/>
      <c r="G81" s="1184"/>
      <c r="H81" s="1184"/>
      <c r="I81" s="1184"/>
      <c r="J81" s="1184"/>
      <c r="K81" s="1184"/>
      <c r="L81" s="1184"/>
      <c r="M81" s="1184"/>
      <c r="N81" s="1184"/>
      <c r="O81" s="1184"/>
      <c r="P81" s="1184"/>
      <c r="Q81" s="1184"/>
    </row>
    <row r="82" spans="1:17" ht="15">
      <c r="A82" s="1184"/>
      <c r="B82" s="1184"/>
      <c r="C82" s="1184"/>
      <c r="D82" s="1184"/>
      <c r="E82" s="1184"/>
      <c r="F82" s="1184"/>
      <c r="G82" s="1184"/>
      <c r="H82" s="1184"/>
      <c r="I82" s="1184"/>
      <c r="J82" s="1184"/>
      <c r="K82" s="1184"/>
      <c r="L82" s="1184"/>
      <c r="M82" s="1184"/>
      <c r="N82" s="1184"/>
      <c r="O82" s="1184"/>
      <c r="P82" s="1184"/>
      <c r="Q82" s="1184"/>
    </row>
    <row r="83" spans="1:17" ht="15">
      <c r="A83" s="1184"/>
      <c r="B83" s="1184"/>
      <c r="C83" s="1184"/>
      <c r="D83" s="1184"/>
      <c r="E83" s="1184"/>
      <c r="F83" s="1184"/>
      <c r="G83" s="1184"/>
      <c r="H83" s="1184"/>
      <c r="I83" s="1184"/>
      <c r="J83" s="1184"/>
      <c r="K83" s="1184"/>
      <c r="L83" s="1184"/>
      <c r="M83" s="1184"/>
      <c r="N83" s="1184"/>
      <c r="O83" s="1184"/>
      <c r="P83" s="1184"/>
      <c r="Q83" s="1184"/>
    </row>
    <row r="84" spans="1:17" ht="15.75" thickBot="1">
      <c r="A84" s="1184"/>
      <c r="B84" s="1184"/>
      <c r="C84" s="1184"/>
      <c r="D84" s="1184"/>
      <c r="E84" s="1184"/>
      <c r="F84" s="1184"/>
      <c r="G84" s="1184"/>
      <c r="H84" s="1184"/>
      <c r="I84" s="1184"/>
      <c r="J84" s="1184"/>
      <c r="K84" s="1184"/>
      <c r="L84" s="1184"/>
      <c r="M84" s="1184"/>
      <c r="N84" s="1184"/>
      <c r="O84" s="1184"/>
      <c r="P84" s="1184"/>
      <c r="Q84" s="1184"/>
    </row>
    <row r="85" spans="1:17" ht="15">
      <c r="A85" s="1429" t="s">
        <v>143</v>
      </c>
      <c r="B85" s="1431" t="s">
        <v>85</v>
      </c>
      <c r="C85" s="1433" t="s">
        <v>141</v>
      </c>
      <c r="D85" s="1435" t="s">
        <v>142</v>
      </c>
      <c r="E85" s="1436"/>
      <c r="F85" s="1436"/>
      <c r="G85" s="1436"/>
      <c r="H85" s="1436"/>
      <c r="I85" s="1437" t="s">
        <v>342</v>
      </c>
      <c r="J85" s="1439" t="s">
        <v>343</v>
      </c>
      <c r="K85" s="1441" t="s">
        <v>344</v>
      </c>
      <c r="L85" s="1443" t="s">
        <v>345</v>
      </c>
      <c r="M85" s="1444"/>
      <c r="N85" s="1444"/>
      <c r="O85" s="1445"/>
      <c r="P85" s="1446" t="s">
        <v>244</v>
      </c>
      <c r="Q85" s="1448" t="s">
        <v>245</v>
      </c>
    </row>
    <row r="86" spans="1:17" ht="15.75" thickBot="1">
      <c r="A86" s="1430"/>
      <c r="B86" s="1432"/>
      <c r="C86" s="1434"/>
      <c r="D86" s="1186" t="s">
        <v>86</v>
      </c>
      <c r="E86" s="1186" t="s">
        <v>87</v>
      </c>
      <c r="F86" s="1186" t="s">
        <v>88</v>
      </c>
      <c r="G86" s="1186" t="s">
        <v>97</v>
      </c>
      <c r="H86" s="1187" t="s">
        <v>139</v>
      </c>
      <c r="I86" s="1438"/>
      <c r="J86" s="1440"/>
      <c r="K86" s="1442"/>
      <c r="L86" s="1188" t="s">
        <v>86</v>
      </c>
      <c r="M86" s="1186" t="s">
        <v>87</v>
      </c>
      <c r="N86" s="1187" t="s">
        <v>88</v>
      </c>
      <c r="O86" s="1187" t="s">
        <v>139</v>
      </c>
      <c r="P86" s="1447"/>
      <c r="Q86" s="1449"/>
    </row>
    <row r="87" spans="1:17" ht="46.5" thickBot="1" thickTop="1">
      <c r="A87" s="1189" t="s">
        <v>824</v>
      </c>
      <c r="B87" s="1190" t="s">
        <v>932</v>
      </c>
      <c r="C87" s="1191">
        <v>2212110</v>
      </c>
      <c r="D87" s="1192">
        <v>1880293.5</v>
      </c>
      <c r="E87" s="1192">
        <v>331816</v>
      </c>
      <c r="F87" s="1192"/>
      <c r="G87" s="1192"/>
      <c r="H87" s="1193"/>
      <c r="I87" s="1194">
        <v>0</v>
      </c>
      <c r="J87" s="1195">
        <v>0</v>
      </c>
      <c r="K87" s="1196">
        <v>0</v>
      </c>
      <c r="L87" s="1197">
        <v>0</v>
      </c>
      <c r="M87" s="1192">
        <v>0</v>
      </c>
      <c r="N87" s="1193"/>
      <c r="O87" s="1193"/>
      <c r="P87" s="1198">
        <f>I87-L87-M87-N87-O87</f>
        <v>0</v>
      </c>
      <c r="Q87" s="1199"/>
    </row>
    <row r="88" spans="1:17" ht="15">
      <c r="A88" s="1200" t="s">
        <v>926</v>
      </c>
      <c r="B88" s="1201"/>
      <c r="C88" s="1450" t="s">
        <v>933</v>
      </c>
      <c r="D88" s="1450"/>
      <c r="E88" s="1450"/>
      <c r="F88" s="1450"/>
      <c r="G88" s="1450"/>
      <c r="H88" s="1451"/>
      <c r="I88" s="1437" t="s">
        <v>247</v>
      </c>
      <c r="J88" s="1452" t="s">
        <v>248</v>
      </c>
      <c r="K88" s="1441" t="s">
        <v>249</v>
      </c>
      <c r="L88" s="1452" t="s">
        <v>250</v>
      </c>
      <c r="M88" s="1454"/>
      <c r="N88" s="1454"/>
      <c r="O88" s="1455"/>
      <c r="P88" s="1441" t="s">
        <v>246</v>
      </c>
      <c r="Q88" s="1448" t="s">
        <v>245</v>
      </c>
    </row>
    <row r="89" spans="1:17" ht="15.75" thickBot="1">
      <c r="A89" s="1456"/>
      <c r="B89" s="1457"/>
      <c r="C89" s="1457"/>
      <c r="D89" s="1457"/>
      <c r="E89" s="1457"/>
      <c r="F89" s="1457"/>
      <c r="G89" s="1457"/>
      <c r="H89" s="1458"/>
      <c r="I89" s="1438"/>
      <c r="J89" s="1453"/>
      <c r="K89" s="1442"/>
      <c r="L89" s="1202" t="s">
        <v>86</v>
      </c>
      <c r="M89" s="1203" t="s">
        <v>87</v>
      </c>
      <c r="N89" s="1204" t="s">
        <v>88</v>
      </c>
      <c r="O89" s="1204" t="s">
        <v>139</v>
      </c>
      <c r="P89" s="1442"/>
      <c r="Q89" s="1449"/>
    </row>
    <row r="90" spans="1:17" ht="16.5" thickBot="1" thickTop="1">
      <c r="A90" s="1459"/>
      <c r="B90" s="1460"/>
      <c r="C90" s="1460"/>
      <c r="D90" s="1460"/>
      <c r="E90" s="1460"/>
      <c r="F90" s="1460"/>
      <c r="G90" s="1460"/>
      <c r="H90" s="1461"/>
      <c r="I90" s="1205">
        <v>0</v>
      </c>
      <c r="J90" s="1206">
        <v>0</v>
      </c>
      <c r="K90" s="1207">
        <v>0</v>
      </c>
      <c r="L90" s="1208">
        <v>0</v>
      </c>
      <c r="M90" s="1209">
        <v>0</v>
      </c>
      <c r="N90" s="1210"/>
      <c r="O90" s="1210"/>
      <c r="P90" s="1198">
        <f>I90-L90-M90-N90-O90</f>
        <v>0</v>
      </c>
      <c r="Q90" s="1199"/>
    </row>
    <row r="91" spans="1:17" ht="15">
      <c r="A91" s="1459"/>
      <c r="B91" s="1460"/>
      <c r="C91" s="1460"/>
      <c r="D91" s="1460"/>
      <c r="E91" s="1460"/>
      <c r="F91" s="1460"/>
      <c r="G91" s="1460"/>
      <c r="H91" s="1461"/>
      <c r="I91" s="1437" t="s">
        <v>261</v>
      </c>
      <c r="J91" s="1452" t="s">
        <v>262</v>
      </c>
      <c r="K91" s="1441" t="s">
        <v>263</v>
      </c>
      <c r="L91" s="1452" t="s">
        <v>264</v>
      </c>
      <c r="M91" s="1454"/>
      <c r="N91" s="1454"/>
      <c r="O91" s="1455"/>
      <c r="P91" s="1441" t="s">
        <v>246</v>
      </c>
      <c r="Q91" s="1441" t="s">
        <v>245</v>
      </c>
    </row>
    <row r="92" spans="1:17" ht="15.75" thickBot="1">
      <c r="A92" s="1459"/>
      <c r="B92" s="1460"/>
      <c r="C92" s="1460"/>
      <c r="D92" s="1460"/>
      <c r="E92" s="1460"/>
      <c r="F92" s="1460"/>
      <c r="G92" s="1460"/>
      <c r="H92" s="1461"/>
      <c r="I92" s="1438"/>
      <c r="J92" s="1453"/>
      <c r="K92" s="1442"/>
      <c r="L92" s="1202" t="s">
        <v>86</v>
      </c>
      <c r="M92" s="1203" t="s">
        <v>87</v>
      </c>
      <c r="N92" s="1204" t="s">
        <v>88</v>
      </c>
      <c r="O92" s="1204" t="s">
        <v>139</v>
      </c>
      <c r="P92" s="1442"/>
      <c r="Q92" s="1442"/>
    </row>
    <row r="93" spans="1:17" ht="16.5" thickBot="1" thickTop="1">
      <c r="A93" s="1459"/>
      <c r="B93" s="1460"/>
      <c r="C93" s="1460"/>
      <c r="D93" s="1460"/>
      <c r="E93" s="1460"/>
      <c r="F93" s="1460"/>
      <c r="G93" s="1460"/>
      <c r="H93" s="1461"/>
      <c r="I93" s="1205">
        <v>0</v>
      </c>
      <c r="J93" s="1206">
        <v>0</v>
      </c>
      <c r="K93" s="1207">
        <v>0</v>
      </c>
      <c r="L93" s="1208">
        <v>0</v>
      </c>
      <c r="M93" s="1209">
        <v>0</v>
      </c>
      <c r="N93" s="1210"/>
      <c r="O93" s="1210"/>
      <c r="P93" s="1211">
        <f>I93-L93-M93-N93-O93</f>
        <v>0</v>
      </c>
      <c r="Q93" s="1211"/>
    </row>
    <row r="94" spans="1:17" ht="15">
      <c r="A94" s="1459"/>
      <c r="B94" s="1460"/>
      <c r="C94" s="1460"/>
      <c r="D94" s="1460"/>
      <c r="E94" s="1460"/>
      <c r="F94" s="1460"/>
      <c r="G94" s="1460"/>
      <c r="H94" s="1461"/>
      <c r="I94" s="1465" t="s">
        <v>346</v>
      </c>
      <c r="J94" s="1467" t="s">
        <v>347</v>
      </c>
      <c r="K94" s="1469" t="s">
        <v>348</v>
      </c>
      <c r="L94" s="1467" t="s">
        <v>349</v>
      </c>
      <c r="M94" s="1471"/>
      <c r="N94" s="1471"/>
      <c r="O94" s="1472"/>
      <c r="P94" s="1469" t="s">
        <v>246</v>
      </c>
      <c r="Q94" s="1448" t="s">
        <v>245</v>
      </c>
    </row>
    <row r="95" spans="1:17" ht="15.75" thickBot="1">
      <c r="A95" s="1459"/>
      <c r="B95" s="1460"/>
      <c r="C95" s="1460"/>
      <c r="D95" s="1460"/>
      <c r="E95" s="1460"/>
      <c r="F95" s="1460"/>
      <c r="G95" s="1460"/>
      <c r="H95" s="1461"/>
      <c r="I95" s="1466"/>
      <c r="J95" s="1468"/>
      <c r="K95" s="1470"/>
      <c r="L95" s="1212" t="s">
        <v>86</v>
      </c>
      <c r="M95" s="1213" t="s">
        <v>87</v>
      </c>
      <c r="N95" s="1214" t="s">
        <v>88</v>
      </c>
      <c r="O95" s="1214" t="s">
        <v>139</v>
      </c>
      <c r="P95" s="1470"/>
      <c r="Q95" s="1449"/>
    </row>
    <row r="96" spans="1:17" ht="16.5" thickBot="1" thickTop="1">
      <c r="A96" s="1459"/>
      <c r="B96" s="1460"/>
      <c r="C96" s="1460"/>
      <c r="D96" s="1460"/>
      <c r="E96" s="1460"/>
      <c r="F96" s="1460"/>
      <c r="G96" s="1460"/>
      <c r="H96" s="1461"/>
      <c r="I96" s="1215">
        <v>0</v>
      </c>
      <c r="J96" s="1216"/>
      <c r="K96" s="1217">
        <v>69614.57</v>
      </c>
      <c r="L96" s="1218">
        <v>59173</v>
      </c>
      <c r="M96" s="1219">
        <v>10442</v>
      </c>
      <c r="N96" s="1220"/>
      <c r="O96" s="1220"/>
      <c r="P96" s="1221">
        <f>I96-L96-M96-N96-O96</f>
        <v>-69615</v>
      </c>
      <c r="Q96" s="1199"/>
    </row>
    <row r="97" spans="1:17" ht="15">
      <c r="A97" s="1459"/>
      <c r="B97" s="1460"/>
      <c r="C97" s="1460"/>
      <c r="D97" s="1460"/>
      <c r="E97" s="1460"/>
      <c r="F97" s="1460"/>
      <c r="G97" s="1460"/>
      <c r="H97" s="1461"/>
      <c r="I97" s="1473" t="s">
        <v>350</v>
      </c>
      <c r="J97" s="1475" t="s">
        <v>351</v>
      </c>
      <c r="K97" s="1477" t="s">
        <v>352</v>
      </c>
      <c r="L97" s="1479" t="s">
        <v>353</v>
      </c>
      <c r="M97" s="1480"/>
      <c r="N97" s="1480"/>
      <c r="O97" s="1481"/>
      <c r="P97" s="1477" t="s">
        <v>251</v>
      </c>
      <c r="Q97" s="1448" t="s">
        <v>252</v>
      </c>
    </row>
    <row r="98" spans="1:17" ht="15.75" thickBot="1">
      <c r="A98" s="1459"/>
      <c r="B98" s="1460"/>
      <c r="C98" s="1460"/>
      <c r="D98" s="1460"/>
      <c r="E98" s="1460"/>
      <c r="F98" s="1460"/>
      <c r="G98" s="1460"/>
      <c r="H98" s="1461"/>
      <c r="I98" s="1474"/>
      <c r="J98" s="1476"/>
      <c r="K98" s="1478"/>
      <c r="L98" s="1222" t="s">
        <v>86</v>
      </c>
      <c r="M98" s="1223" t="s">
        <v>87</v>
      </c>
      <c r="N98" s="1224" t="s">
        <v>88</v>
      </c>
      <c r="O98" s="1224" t="s">
        <v>139</v>
      </c>
      <c r="P98" s="1478"/>
      <c r="Q98" s="1449"/>
    </row>
    <row r="99" spans="1:17" ht="16.5" thickBot="1" thickTop="1">
      <c r="A99" s="1459"/>
      <c r="B99" s="1460"/>
      <c r="C99" s="1460"/>
      <c r="D99" s="1460"/>
      <c r="E99" s="1460"/>
      <c r="F99" s="1460"/>
      <c r="G99" s="1460"/>
      <c r="H99" s="1461"/>
      <c r="I99" s="1225">
        <v>80431</v>
      </c>
      <c r="J99" s="1226">
        <f aca="true" t="shared" si="2" ref="J99:O99">J87+J90+J93+J96</f>
        <v>0</v>
      </c>
      <c r="K99" s="1227">
        <v>0</v>
      </c>
      <c r="L99" s="1228">
        <v>1128176</v>
      </c>
      <c r="M99" s="1229">
        <v>199090</v>
      </c>
      <c r="N99" s="1230">
        <f t="shared" si="2"/>
        <v>0</v>
      </c>
      <c r="O99" s="1230">
        <f t="shared" si="2"/>
        <v>0</v>
      </c>
      <c r="P99" s="1231">
        <f>I99-L99-M99-N99-O99</f>
        <v>-1246835</v>
      </c>
      <c r="Q99" s="1199">
        <f>Q93+Q90+Q87+Q96</f>
        <v>0</v>
      </c>
    </row>
    <row r="100" spans="1:17" ht="15">
      <c r="A100" s="1459"/>
      <c r="B100" s="1460"/>
      <c r="C100" s="1460"/>
      <c r="D100" s="1460"/>
      <c r="E100" s="1460"/>
      <c r="F100" s="1460"/>
      <c r="G100" s="1460"/>
      <c r="H100" s="1461"/>
      <c r="I100" s="1482" t="s">
        <v>354</v>
      </c>
      <c r="J100" s="1484" t="s">
        <v>78</v>
      </c>
      <c r="K100" s="1446" t="s">
        <v>78</v>
      </c>
      <c r="L100" s="1489" t="s">
        <v>355</v>
      </c>
      <c r="M100" s="1436"/>
      <c r="N100" s="1436"/>
      <c r="O100" s="1490"/>
      <c r="P100" s="1446" t="s">
        <v>246</v>
      </c>
      <c r="Q100" s="1448" t="s">
        <v>266</v>
      </c>
    </row>
    <row r="101" spans="1:17" ht="15.75" thickBot="1">
      <c r="A101" s="1459"/>
      <c r="B101" s="1460"/>
      <c r="C101" s="1460"/>
      <c r="D101" s="1460"/>
      <c r="E101" s="1460"/>
      <c r="F101" s="1460"/>
      <c r="G101" s="1460"/>
      <c r="H101" s="1461"/>
      <c r="I101" s="1483"/>
      <c r="J101" s="1485"/>
      <c r="K101" s="1487"/>
      <c r="L101" s="1188" t="s">
        <v>86</v>
      </c>
      <c r="M101" s="1186" t="s">
        <v>87</v>
      </c>
      <c r="N101" s="1187" t="s">
        <v>88</v>
      </c>
      <c r="O101" s="1186" t="s">
        <v>139</v>
      </c>
      <c r="P101" s="1447"/>
      <c r="Q101" s="1449"/>
    </row>
    <row r="102" spans="1:17" ht="16.5" thickBot="1" thickTop="1">
      <c r="A102" s="1459"/>
      <c r="B102" s="1460"/>
      <c r="C102" s="1460"/>
      <c r="D102" s="1460"/>
      <c r="E102" s="1460"/>
      <c r="F102" s="1460"/>
      <c r="G102" s="1460"/>
      <c r="H102" s="1461"/>
      <c r="I102" s="1232">
        <v>0</v>
      </c>
      <c r="J102" s="1486"/>
      <c r="K102" s="1488"/>
      <c r="L102" s="1233">
        <v>0</v>
      </c>
      <c r="M102" s="1234">
        <v>0</v>
      </c>
      <c r="N102" s="1235">
        <v>0</v>
      </c>
      <c r="O102" s="1234">
        <v>0</v>
      </c>
      <c r="P102" s="1236">
        <f>I102-L102-M102-N102-O102</f>
        <v>0</v>
      </c>
      <c r="Q102" s="1237">
        <v>0</v>
      </c>
    </row>
    <row r="103" spans="1:17" ht="60.75" thickBot="1">
      <c r="A103" s="1462"/>
      <c r="B103" s="1463"/>
      <c r="C103" s="1463"/>
      <c r="D103" s="1463"/>
      <c r="E103" s="1463"/>
      <c r="F103" s="1463"/>
      <c r="G103" s="1463"/>
      <c r="H103" s="1464"/>
      <c r="I103" s="1491" t="s">
        <v>267</v>
      </c>
      <c r="J103" s="1492"/>
      <c r="K103" s="1492"/>
      <c r="L103" s="1492"/>
      <c r="M103" s="1492"/>
      <c r="N103" s="1492"/>
      <c r="O103" s="1492"/>
      <c r="P103" s="1493"/>
      <c r="Q103" s="1238" t="s">
        <v>268</v>
      </c>
    </row>
    <row r="104" spans="1:17" ht="15.75" thickBot="1">
      <c r="A104" s="1494" t="s">
        <v>144</v>
      </c>
      <c r="B104" s="1495"/>
      <c r="C104" s="1495"/>
      <c r="D104" s="1495"/>
      <c r="E104" s="1495"/>
      <c r="F104" s="1495"/>
      <c r="G104" s="1239" t="s">
        <v>98</v>
      </c>
      <c r="H104" s="1240">
        <v>0</v>
      </c>
      <c r="I104" s="1241">
        <f>I99+I102</f>
        <v>80431</v>
      </c>
      <c r="J104" s="1242" t="s">
        <v>78</v>
      </c>
      <c r="K104" s="1242" t="s">
        <v>78</v>
      </c>
      <c r="L104" s="1243">
        <f>L103+L99</f>
        <v>1128176</v>
      </c>
      <c r="M104" s="1244">
        <f>M103+M99</f>
        <v>199090</v>
      </c>
      <c r="N104" s="1244">
        <f>N103+N99</f>
        <v>0</v>
      </c>
      <c r="O104" s="1245">
        <f>O103+O99</f>
        <v>0</v>
      </c>
      <c r="P104" s="1246">
        <f>I104-L104-M104-N104-O104</f>
        <v>-1246835</v>
      </c>
      <c r="Q104" s="1247">
        <f>Q99+Q102</f>
        <v>0</v>
      </c>
    </row>
    <row r="106" spans="1:8" ht="15">
      <c r="A106" s="112" t="s">
        <v>21</v>
      </c>
      <c r="B106" s="955">
        <v>41320</v>
      </c>
      <c r="C106" s="350"/>
      <c r="D106" s="112" t="s">
        <v>42</v>
      </c>
      <c r="H106" s="957" t="s">
        <v>417</v>
      </c>
    </row>
    <row r="107" spans="1:8" ht="15">
      <c r="A107" s="112" t="s">
        <v>23</v>
      </c>
      <c r="B107" s="956" t="s">
        <v>867</v>
      </c>
      <c r="C107" s="201"/>
      <c r="D107" s="112" t="s">
        <v>43</v>
      </c>
      <c r="H107" s="957" t="s">
        <v>677</v>
      </c>
    </row>
    <row r="108" ht="15">
      <c r="A108" s="112" t="s">
        <v>25</v>
      </c>
    </row>
  </sheetData>
  <sheetProtection/>
  <mergeCells count="177">
    <mergeCell ref="I103:P103"/>
    <mergeCell ref="A104:F104"/>
    <mergeCell ref="I100:I101"/>
    <mergeCell ref="J100:J102"/>
    <mergeCell ref="K100:K102"/>
    <mergeCell ref="L100:O100"/>
    <mergeCell ref="P100:P101"/>
    <mergeCell ref="Q100:Q101"/>
    <mergeCell ref="I97:I98"/>
    <mergeCell ref="J97:J98"/>
    <mergeCell ref="K97:K98"/>
    <mergeCell ref="L97:O97"/>
    <mergeCell ref="P97:P98"/>
    <mergeCell ref="Q97:Q98"/>
    <mergeCell ref="I94:I95"/>
    <mergeCell ref="J94:J95"/>
    <mergeCell ref="K94:K95"/>
    <mergeCell ref="L94:O94"/>
    <mergeCell ref="P94:P95"/>
    <mergeCell ref="Q94:Q95"/>
    <mergeCell ref="I91:I92"/>
    <mergeCell ref="J91:J92"/>
    <mergeCell ref="K91:K92"/>
    <mergeCell ref="L91:O91"/>
    <mergeCell ref="P91:P92"/>
    <mergeCell ref="Q91:Q92"/>
    <mergeCell ref="P85:P86"/>
    <mergeCell ref="Q85:Q86"/>
    <mergeCell ref="C88:H88"/>
    <mergeCell ref="I88:I89"/>
    <mergeCell ref="J88:J89"/>
    <mergeCell ref="K88:K89"/>
    <mergeCell ref="L88:O88"/>
    <mergeCell ref="P88:P89"/>
    <mergeCell ref="Q88:Q89"/>
    <mergeCell ref="A89:H103"/>
    <mergeCell ref="I75:P75"/>
    <mergeCell ref="A76:F76"/>
    <mergeCell ref="A85:A86"/>
    <mergeCell ref="B85:B86"/>
    <mergeCell ref="C85:C86"/>
    <mergeCell ref="D85:H85"/>
    <mergeCell ref="I85:I86"/>
    <mergeCell ref="J85:J86"/>
    <mergeCell ref="K85:K86"/>
    <mergeCell ref="L85:O85"/>
    <mergeCell ref="I72:I73"/>
    <mergeCell ref="J72:J74"/>
    <mergeCell ref="K72:K74"/>
    <mergeCell ref="L72:O72"/>
    <mergeCell ref="P72:P73"/>
    <mergeCell ref="Q72:Q73"/>
    <mergeCell ref="I69:I70"/>
    <mergeCell ref="J69:J70"/>
    <mergeCell ref="K69:K70"/>
    <mergeCell ref="L69:O69"/>
    <mergeCell ref="P69:P70"/>
    <mergeCell ref="Q69:Q70"/>
    <mergeCell ref="I66:I67"/>
    <mergeCell ref="J66:J67"/>
    <mergeCell ref="K66:K67"/>
    <mergeCell ref="L66:O66"/>
    <mergeCell ref="P66:P67"/>
    <mergeCell ref="Q66:Q67"/>
    <mergeCell ref="I63:I64"/>
    <mergeCell ref="J63:J64"/>
    <mergeCell ref="K63:K64"/>
    <mergeCell ref="L63:O63"/>
    <mergeCell ref="P63:P64"/>
    <mergeCell ref="Q63:Q64"/>
    <mergeCell ref="P57:P58"/>
    <mergeCell ref="Q57:Q58"/>
    <mergeCell ref="C60:H60"/>
    <mergeCell ref="I60:I61"/>
    <mergeCell ref="J60:J61"/>
    <mergeCell ref="K60:K61"/>
    <mergeCell ref="L60:O60"/>
    <mergeCell ref="P60:P61"/>
    <mergeCell ref="Q60:Q61"/>
    <mergeCell ref="A61:H75"/>
    <mergeCell ref="I53:P53"/>
    <mergeCell ref="A54:F54"/>
    <mergeCell ref="A57:A58"/>
    <mergeCell ref="B57:B58"/>
    <mergeCell ref="C57:C58"/>
    <mergeCell ref="D57:H57"/>
    <mergeCell ref="I57:I58"/>
    <mergeCell ref="J57:J58"/>
    <mergeCell ref="K57:K58"/>
    <mergeCell ref="L57:O57"/>
    <mergeCell ref="I50:I51"/>
    <mergeCell ref="J50:J52"/>
    <mergeCell ref="K50:K52"/>
    <mergeCell ref="L50:O50"/>
    <mergeCell ref="P50:P51"/>
    <mergeCell ref="Q50:Q51"/>
    <mergeCell ref="K44:K45"/>
    <mergeCell ref="L44:O44"/>
    <mergeCell ref="P44:P45"/>
    <mergeCell ref="Q44:Q45"/>
    <mergeCell ref="I47:I48"/>
    <mergeCell ref="J47:J48"/>
    <mergeCell ref="K47:K48"/>
    <mergeCell ref="L47:O47"/>
    <mergeCell ref="P47:P48"/>
    <mergeCell ref="Q47:Q48"/>
    <mergeCell ref="Q38:Q39"/>
    <mergeCell ref="A39:H53"/>
    <mergeCell ref="I41:I42"/>
    <mergeCell ref="J41:J42"/>
    <mergeCell ref="K41:K42"/>
    <mergeCell ref="L41:O41"/>
    <mergeCell ref="P41:P42"/>
    <mergeCell ref="Q41:Q42"/>
    <mergeCell ref="I44:I45"/>
    <mergeCell ref="J44:J45"/>
    <mergeCell ref="K35:K36"/>
    <mergeCell ref="L35:O35"/>
    <mergeCell ref="P35:P36"/>
    <mergeCell ref="Q35:Q36"/>
    <mergeCell ref="C38:H38"/>
    <mergeCell ref="I38:I39"/>
    <mergeCell ref="J38:J39"/>
    <mergeCell ref="K38:K39"/>
    <mergeCell ref="L38:O38"/>
    <mergeCell ref="P38:P39"/>
    <mergeCell ref="A35:A36"/>
    <mergeCell ref="B35:B36"/>
    <mergeCell ref="C35:C36"/>
    <mergeCell ref="D35:H35"/>
    <mergeCell ref="I35:I36"/>
    <mergeCell ref="J35:J36"/>
    <mergeCell ref="C7:C8"/>
    <mergeCell ref="D7:H7"/>
    <mergeCell ref="A1:B1"/>
    <mergeCell ref="A2:B2"/>
    <mergeCell ref="A7:A8"/>
    <mergeCell ref="B7:B8"/>
    <mergeCell ref="Q19:Q20"/>
    <mergeCell ref="I10:I11"/>
    <mergeCell ref="J10:J11"/>
    <mergeCell ref="K10:K11"/>
    <mergeCell ref="Q13:Q14"/>
    <mergeCell ref="J7:J8"/>
    <mergeCell ref="K7:K8"/>
    <mergeCell ref="L7:O7"/>
    <mergeCell ref="P7:P8"/>
    <mergeCell ref="Q7:Q8"/>
    <mergeCell ref="Q10:Q11"/>
    <mergeCell ref="I7:I8"/>
    <mergeCell ref="Q16:Q17"/>
    <mergeCell ref="L22:O22"/>
    <mergeCell ref="P22:P23"/>
    <mergeCell ref="Q22:Q23"/>
    <mergeCell ref="L10:O10"/>
    <mergeCell ref="P10:P11"/>
    <mergeCell ref="P19:P20"/>
    <mergeCell ref="L13:O13"/>
    <mergeCell ref="A26:F26"/>
    <mergeCell ref="A11:H25"/>
    <mergeCell ref="J19:J20"/>
    <mergeCell ref="K19:K20"/>
    <mergeCell ref="I22:I23"/>
    <mergeCell ref="J22:J24"/>
    <mergeCell ref="K22:K24"/>
    <mergeCell ref="I16:I17"/>
    <mergeCell ref="J16:J17"/>
    <mergeCell ref="K16:K17"/>
    <mergeCell ref="I25:P25"/>
    <mergeCell ref="L19:O19"/>
    <mergeCell ref="I19:I20"/>
    <mergeCell ref="I13:I14"/>
    <mergeCell ref="J13:J14"/>
    <mergeCell ref="K13:K14"/>
    <mergeCell ref="L16:O16"/>
    <mergeCell ref="P16:P17"/>
    <mergeCell ref="P13:P14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5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N38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9.140625" style="969" customWidth="1"/>
    <col min="2" max="2" width="46.421875" style="969" customWidth="1"/>
    <col min="3" max="7" width="9.7109375" style="969" customWidth="1"/>
    <col min="8" max="8" width="22.8515625" style="969" customWidth="1"/>
    <col min="9" max="9" width="14.57421875" style="969" customWidth="1"/>
    <col min="10" max="10" width="14.140625" style="969" customWidth="1"/>
    <col min="11" max="11" width="13.7109375" style="969" customWidth="1"/>
    <col min="12" max="12" width="14.57421875" style="969" customWidth="1"/>
    <col min="13" max="14" width="12.7109375" style="969" customWidth="1"/>
    <col min="15" max="16384" width="9.140625" style="969" customWidth="1"/>
  </cols>
  <sheetData>
    <row r="1" spans="1:14" ht="12.75" customHeight="1">
      <c r="A1" s="1524" t="s">
        <v>869</v>
      </c>
      <c r="B1" s="1525"/>
      <c r="C1" s="1096"/>
      <c r="D1" s="1096"/>
      <c r="E1" s="1096"/>
      <c r="F1" s="1096"/>
      <c r="G1" s="1097"/>
      <c r="H1" s="1097"/>
      <c r="I1" s="1097"/>
      <c r="J1" s="1097"/>
      <c r="K1" s="1098"/>
      <c r="L1" s="1098"/>
      <c r="M1" s="1098"/>
      <c r="N1" s="1098" t="s">
        <v>765</v>
      </c>
    </row>
    <row r="2" spans="1:14" ht="12.75" customHeight="1">
      <c r="A2" s="1524" t="s">
        <v>880</v>
      </c>
      <c r="B2" s="1524"/>
      <c r="C2" s="1099" t="s">
        <v>639</v>
      </c>
      <c r="D2" s="1099"/>
      <c r="E2" s="1099"/>
      <c r="F2" s="1099"/>
      <c r="G2" s="1097"/>
      <c r="H2" s="1097"/>
      <c r="I2" s="1097"/>
      <c r="J2" s="1097"/>
      <c r="K2" s="1098"/>
      <c r="L2" s="1098"/>
      <c r="M2" s="1098"/>
      <c r="N2" s="1098" t="s">
        <v>243</v>
      </c>
    </row>
    <row r="3" spans="1:14" ht="12.75" customHeight="1">
      <c r="A3" s="1097"/>
      <c r="B3" s="1097"/>
      <c r="C3" s="1097"/>
      <c r="D3" s="1097"/>
      <c r="E3" s="1097"/>
      <c r="F3" s="1097"/>
      <c r="G3" s="1097"/>
      <c r="H3" s="1097"/>
      <c r="I3" s="1097"/>
      <c r="J3" s="1097"/>
      <c r="K3" s="1098"/>
      <c r="L3" s="1098"/>
      <c r="M3" s="1098"/>
      <c r="N3" s="1097"/>
    </row>
    <row r="4" spans="1:14" ht="15.75">
      <c r="A4" s="1100" t="s">
        <v>310</v>
      </c>
      <c r="B4" s="1097"/>
      <c r="C4" s="1097"/>
      <c r="D4" s="1097"/>
      <c r="E4" s="1097"/>
      <c r="F4" s="1097"/>
      <c r="G4" s="1097"/>
      <c r="H4" s="1097"/>
      <c r="I4" s="1097"/>
      <c r="J4" s="1097"/>
      <c r="K4" s="1097"/>
      <c r="L4" s="1097"/>
      <c r="M4" s="1097"/>
      <c r="N4" s="1097"/>
    </row>
    <row r="5" spans="1:14" ht="15">
      <c r="A5" s="1101"/>
      <c r="B5" s="1097"/>
      <c r="C5" s="1097"/>
      <c r="D5" s="1097"/>
      <c r="E5" s="1097"/>
      <c r="F5" s="1097"/>
      <c r="G5" s="1097"/>
      <c r="H5" s="1097"/>
      <c r="I5" s="1097"/>
      <c r="J5" s="1097"/>
      <c r="K5" s="1097"/>
      <c r="L5" s="1097"/>
      <c r="M5" s="1097"/>
      <c r="N5" s="1097"/>
    </row>
    <row r="6" spans="1:14" ht="15.75" thickBot="1">
      <c r="A6" s="1102"/>
      <c r="B6" s="1102"/>
      <c r="C6" s="1102"/>
      <c r="D6" s="1526" t="s">
        <v>98</v>
      </c>
      <c r="E6" s="1526"/>
      <c r="F6" s="1527" t="s">
        <v>253</v>
      </c>
      <c r="G6" s="1527"/>
      <c r="H6" s="1527"/>
      <c r="I6" s="1527"/>
      <c r="J6" s="1527"/>
      <c r="K6" s="1527"/>
      <c r="L6" s="1527"/>
      <c r="M6" s="1527"/>
      <c r="N6" s="1527"/>
    </row>
    <row r="7" spans="1:14" ht="15">
      <c r="A7" s="1528" t="s">
        <v>94</v>
      </c>
      <c r="B7" s="1530" t="s">
        <v>254</v>
      </c>
      <c r="C7" s="1532" t="s">
        <v>95</v>
      </c>
      <c r="D7" s="1532" t="s">
        <v>107</v>
      </c>
      <c r="E7" s="1532" t="s">
        <v>269</v>
      </c>
      <c r="F7" s="1534" t="s">
        <v>270</v>
      </c>
      <c r="G7" s="1509" t="s">
        <v>108</v>
      </c>
      <c r="H7" s="1511" t="s">
        <v>99</v>
      </c>
      <c r="I7" s="1513" t="s">
        <v>311</v>
      </c>
      <c r="J7" s="1513"/>
      <c r="K7" s="1514">
        <v>2012</v>
      </c>
      <c r="L7" s="1515"/>
      <c r="M7" s="1103">
        <v>2013</v>
      </c>
      <c r="N7" s="1104" t="s">
        <v>312</v>
      </c>
    </row>
    <row r="8" spans="1:14" ht="21" customHeight="1">
      <c r="A8" s="1529"/>
      <c r="B8" s="1531"/>
      <c r="C8" s="1533"/>
      <c r="D8" s="1533"/>
      <c r="E8" s="1533"/>
      <c r="F8" s="1535"/>
      <c r="G8" s="1510"/>
      <c r="H8" s="1512"/>
      <c r="I8" s="1105" t="s">
        <v>271</v>
      </c>
      <c r="J8" s="1106" t="s">
        <v>272</v>
      </c>
      <c r="K8" s="1107" t="s">
        <v>271</v>
      </c>
      <c r="L8" s="1108" t="s">
        <v>272</v>
      </c>
      <c r="M8" s="1109" t="s">
        <v>271</v>
      </c>
      <c r="N8" s="1110" t="s">
        <v>271</v>
      </c>
    </row>
    <row r="9" spans="1:14" ht="15.75" thickBot="1">
      <c r="A9" s="1516" t="s">
        <v>273</v>
      </c>
      <c r="B9" s="1517"/>
      <c r="C9" s="1111">
        <v>1</v>
      </c>
      <c r="D9" s="1112">
        <v>2</v>
      </c>
      <c r="E9" s="1112">
        <v>3</v>
      </c>
      <c r="F9" s="1113">
        <v>4</v>
      </c>
      <c r="G9" s="1114">
        <v>5</v>
      </c>
      <c r="H9" s="1115">
        <v>6</v>
      </c>
      <c r="I9" s="1116">
        <v>7</v>
      </c>
      <c r="J9" s="1114">
        <v>8</v>
      </c>
      <c r="K9" s="1117">
        <v>9</v>
      </c>
      <c r="L9" s="1118">
        <v>10</v>
      </c>
      <c r="M9" s="1111">
        <v>11</v>
      </c>
      <c r="N9" s="1119">
        <v>12</v>
      </c>
    </row>
    <row r="10" spans="1:14" ht="19.5" customHeight="1">
      <c r="A10" s="1518" t="s">
        <v>96</v>
      </c>
      <c r="B10" s="1520" t="s">
        <v>870</v>
      </c>
      <c r="C10" s="1522" t="s">
        <v>871</v>
      </c>
      <c r="D10" s="1522">
        <v>45983</v>
      </c>
      <c r="E10" s="1522">
        <v>45983</v>
      </c>
      <c r="F10" s="1496">
        <v>45982</v>
      </c>
      <c r="G10" s="1498">
        <f>F10/E10</f>
        <v>0.9999782528325686</v>
      </c>
      <c r="H10" s="1120" t="s">
        <v>274</v>
      </c>
      <c r="I10" s="1121">
        <v>1881000</v>
      </c>
      <c r="J10" s="1122">
        <v>1881000</v>
      </c>
      <c r="K10" s="1123">
        <v>2245000</v>
      </c>
      <c r="L10" s="1124">
        <v>2245000</v>
      </c>
      <c r="M10" s="1125"/>
      <c r="N10" s="1126"/>
    </row>
    <row r="11" spans="1:14" ht="19.5" customHeight="1">
      <c r="A11" s="1518"/>
      <c r="B11" s="1520"/>
      <c r="C11" s="1522"/>
      <c r="D11" s="1522"/>
      <c r="E11" s="1522"/>
      <c r="F11" s="1496"/>
      <c r="G11" s="1498"/>
      <c r="H11" s="1120" t="s">
        <v>275</v>
      </c>
      <c r="I11" s="1121"/>
      <c r="J11" s="1122"/>
      <c r="K11" s="1123"/>
      <c r="L11" s="1124"/>
      <c r="M11" s="1125"/>
      <c r="N11" s="1126"/>
    </row>
    <row r="12" spans="1:14" ht="19.5" customHeight="1">
      <c r="A12" s="1518"/>
      <c r="B12" s="1520"/>
      <c r="C12" s="1522"/>
      <c r="D12" s="1522"/>
      <c r="E12" s="1522"/>
      <c r="F12" s="1496"/>
      <c r="G12" s="1498"/>
      <c r="H12" s="1120" t="s">
        <v>276</v>
      </c>
      <c r="I12" s="1121"/>
      <c r="J12" s="1122"/>
      <c r="K12" s="1123"/>
      <c r="L12" s="1124"/>
      <c r="M12" s="1125"/>
      <c r="N12" s="1126"/>
    </row>
    <row r="13" spans="1:14" ht="19.5" customHeight="1">
      <c r="A13" s="1518"/>
      <c r="B13" s="1520"/>
      <c r="C13" s="1522"/>
      <c r="D13" s="1522"/>
      <c r="E13" s="1522"/>
      <c r="F13" s="1496"/>
      <c r="G13" s="1498"/>
      <c r="H13" s="1127" t="s">
        <v>277</v>
      </c>
      <c r="I13" s="1121"/>
      <c r="J13" s="1122"/>
      <c r="K13" s="1123"/>
      <c r="L13" s="1124"/>
      <c r="M13" s="1125"/>
      <c r="N13" s="1126"/>
    </row>
    <row r="14" spans="1:14" ht="19.5" customHeight="1">
      <c r="A14" s="1518"/>
      <c r="B14" s="1520"/>
      <c r="C14" s="1522"/>
      <c r="D14" s="1522"/>
      <c r="E14" s="1522"/>
      <c r="F14" s="1496"/>
      <c r="G14" s="1498"/>
      <c r="H14" s="1127" t="s">
        <v>278</v>
      </c>
      <c r="I14" s="1128">
        <v>18455000</v>
      </c>
      <c r="J14" s="1129">
        <v>18453820</v>
      </c>
      <c r="K14" s="1130">
        <v>0</v>
      </c>
      <c r="L14" s="1131">
        <v>0</v>
      </c>
      <c r="M14" s="1132"/>
      <c r="N14" s="1133"/>
    </row>
    <row r="15" spans="1:14" ht="19.5" customHeight="1">
      <c r="A15" s="1518"/>
      <c r="B15" s="1520"/>
      <c r="C15" s="1522"/>
      <c r="D15" s="1522"/>
      <c r="E15" s="1522"/>
      <c r="F15" s="1496"/>
      <c r="G15" s="1498"/>
      <c r="H15" s="1127" t="s">
        <v>872</v>
      </c>
      <c r="I15" s="1134">
        <v>-1000</v>
      </c>
      <c r="J15" s="1135"/>
      <c r="K15" s="1136">
        <v>0</v>
      </c>
      <c r="L15" s="1137">
        <v>-212348</v>
      </c>
      <c r="M15" s="1138"/>
      <c r="N15" s="1139"/>
    </row>
    <row r="16" spans="1:14" ht="19.5" customHeight="1">
      <c r="A16" s="1518"/>
      <c r="B16" s="1520"/>
      <c r="C16" s="1522"/>
      <c r="D16" s="1522"/>
      <c r="E16" s="1522"/>
      <c r="F16" s="1496"/>
      <c r="G16" s="1498"/>
      <c r="H16" s="1127" t="s">
        <v>358</v>
      </c>
      <c r="I16" s="1134"/>
      <c r="J16" s="1135"/>
      <c r="K16" s="1136"/>
      <c r="L16" s="1137"/>
      <c r="M16" s="1138"/>
      <c r="N16" s="1139"/>
    </row>
    <row r="17" spans="1:14" ht="19.5" customHeight="1">
      <c r="A17" s="1518"/>
      <c r="B17" s="1520"/>
      <c r="C17" s="1522"/>
      <c r="D17" s="1522"/>
      <c r="E17" s="1522"/>
      <c r="F17" s="1496"/>
      <c r="G17" s="1498"/>
      <c r="H17" s="1127" t="s">
        <v>255</v>
      </c>
      <c r="I17" s="1134">
        <v>48767000</v>
      </c>
      <c r="J17" s="1135">
        <v>48767182</v>
      </c>
      <c r="K17" s="1136">
        <v>20512000</v>
      </c>
      <c r="L17" s="1137">
        <v>20511899</v>
      </c>
      <c r="M17" s="1138"/>
      <c r="N17" s="1139"/>
    </row>
    <row r="18" spans="1:14" ht="19.5" customHeight="1">
      <c r="A18" s="1518"/>
      <c r="B18" s="1520"/>
      <c r="C18" s="1522"/>
      <c r="D18" s="1522"/>
      <c r="E18" s="1522"/>
      <c r="F18" s="1496"/>
      <c r="G18" s="1498"/>
      <c r="H18" s="1140" t="s">
        <v>256</v>
      </c>
      <c r="I18" s="1134">
        <v>-27655000</v>
      </c>
      <c r="J18" s="1135">
        <v>-27655283</v>
      </c>
      <c r="K18" s="1136">
        <v>-41624000</v>
      </c>
      <c r="L18" s="1137">
        <v>-41623798</v>
      </c>
      <c r="M18" s="1138"/>
      <c r="N18" s="1139"/>
    </row>
    <row r="19" spans="1:14" ht="19.5" customHeight="1">
      <c r="A19" s="1518"/>
      <c r="B19" s="1520"/>
      <c r="C19" s="1522"/>
      <c r="D19" s="1522"/>
      <c r="E19" s="1522"/>
      <c r="F19" s="1496"/>
      <c r="G19" s="1498"/>
      <c r="H19" s="1127" t="s">
        <v>279</v>
      </c>
      <c r="I19" s="1134">
        <v>218000</v>
      </c>
      <c r="J19" s="1135">
        <v>218264</v>
      </c>
      <c r="K19" s="1136">
        <v>1048000</v>
      </c>
      <c r="L19" s="1137">
        <v>1059958</v>
      </c>
      <c r="M19" s="1138"/>
      <c r="N19" s="1139"/>
    </row>
    <row r="20" spans="1:14" ht="19.5" customHeight="1">
      <c r="A20" s="1518"/>
      <c r="B20" s="1520"/>
      <c r="C20" s="1522"/>
      <c r="D20" s="1522"/>
      <c r="E20" s="1522"/>
      <c r="F20" s="1496"/>
      <c r="G20" s="1498"/>
      <c r="H20" s="1127" t="s">
        <v>280</v>
      </c>
      <c r="I20" s="1134"/>
      <c r="J20" s="1135"/>
      <c r="K20" s="1136"/>
      <c r="L20" s="1137"/>
      <c r="M20" s="1138"/>
      <c r="N20" s="1139"/>
    </row>
    <row r="21" spans="1:14" ht="19.5" customHeight="1">
      <c r="A21" s="1518"/>
      <c r="B21" s="1520"/>
      <c r="C21" s="1522"/>
      <c r="D21" s="1522"/>
      <c r="E21" s="1522"/>
      <c r="F21" s="1496"/>
      <c r="G21" s="1498"/>
      <c r="H21" s="1127" t="s">
        <v>281</v>
      </c>
      <c r="I21" s="1134"/>
      <c r="J21" s="1135"/>
      <c r="K21" s="1136"/>
      <c r="L21" s="1137"/>
      <c r="M21" s="1138"/>
      <c r="N21" s="1139"/>
    </row>
    <row r="22" spans="1:14" ht="19.5" customHeight="1">
      <c r="A22" s="1518"/>
      <c r="B22" s="1520"/>
      <c r="C22" s="1522"/>
      <c r="D22" s="1522"/>
      <c r="E22" s="1522"/>
      <c r="F22" s="1496"/>
      <c r="G22" s="1498"/>
      <c r="H22" s="1127" t="s">
        <v>282</v>
      </c>
      <c r="I22" s="1134"/>
      <c r="J22" s="1135"/>
      <c r="K22" s="1136"/>
      <c r="L22" s="1137"/>
      <c r="M22" s="1138"/>
      <c r="N22" s="1139"/>
    </row>
    <row r="23" spans="1:14" ht="19.5" customHeight="1">
      <c r="A23" s="1518"/>
      <c r="B23" s="1520"/>
      <c r="C23" s="1522"/>
      <c r="D23" s="1522"/>
      <c r="E23" s="1522"/>
      <c r="F23" s="1496"/>
      <c r="G23" s="1498"/>
      <c r="H23" s="1127" t="s">
        <v>283</v>
      </c>
      <c r="I23" s="1134">
        <v>3711000</v>
      </c>
      <c r="J23" s="1135">
        <v>3710487</v>
      </c>
      <c r="K23" s="1136">
        <v>17819000</v>
      </c>
      <c r="L23" s="1137">
        <v>18019289</v>
      </c>
      <c r="M23" s="1138"/>
      <c r="N23" s="1139"/>
    </row>
    <row r="24" spans="1:14" ht="19.5" customHeight="1">
      <c r="A24" s="1518"/>
      <c r="B24" s="1520"/>
      <c r="C24" s="1522"/>
      <c r="D24" s="1522"/>
      <c r="E24" s="1522"/>
      <c r="F24" s="1496"/>
      <c r="G24" s="1498"/>
      <c r="H24" s="1127" t="s">
        <v>284</v>
      </c>
      <c r="I24" s="1134"/>
      <c r="J24" s="1135"/>
      <c r="K24" s="1136"/>
      <c r="L24" s="1137"/>
      <c r="M24" s="1138"/>
      <c r="N24" s="1139"/>
    </row>
    <row r="25" spans="1:14" ht="19.5" customHeight="1">
      <c r="A25" s="1518"/>
      <c r="B25" s="1520"/>
      <c r="C25" s="1522"/>
      <c r="D25" s="1522"/>
      <c r="E25" s="1522"/>
      <c r="F25" s="1496"/>
      <c r="G25" s="1498"/>
      <c r="H25" s="1127" t="s">
        <v>285</v>
      </c>
      <c r="I25" s="1134"/>
      <c r="J25" s="1135"/>
      <c r="K25" s="1136"/>
      <c r="L25" s="1137"/>
      <c r="M25" s="1138"/>
      <c r="N25" s="1139"/>
    </row>
    <row r="26" spans="1:14" ht="19.5" customHeight="1">
      <c r="A26" s="1518"/>
      <c r="B26" s="1520"/>
      <c r="C26" s="1522"/>
      <c r="D26" s="1522"/>
      <c r="E26" s="1522"/>
      <c r="F26" s="1496"/>
      <c r="G26" s="1498"/>
      <c r="H26" s="1127" t="s">
        <v>873</v>
      </c>
      <c r="I26" s="1134">
        <v>607000</v>
      </c>
      <c r="J26" s="1135">
        <v>606190</v>
      </c>
      <c r="K26" s="1136"/>
      <c r="L26" s="1137"/>
      <c r="M26" s="1138"/>
      <c r="N26" s="1139"/>
    </row>
    <row r="27" spans="1:14" ht="19.5" customHeight="1">
      <c r="A27" s="1519"/>
      <c r="B27" s="1521"/>
      <c r="C27" s="1523"/>
      <c r="D27" s="1523"/>
      <c r="E27" s="1523"/>
      <c r="F27" s="1497"/>
      <c r="G27" s="1499"/>
      <c r="H27" s="1127" t="s">
        <v>874</v>
      </c>
      <c r="I27" s="1134"/>
      <c r="J27" s="1135"/>
      <c r="K27" s="1136"/>
      <c r="L27" s="1137"/>
      <c r="M27" s="1138"/>
      <c r="N27" s="1139"/>
    </row>
    <row r="28" spans="1:14" ht="19.5" customHeight="1" thickBot="1">
      <c r="A28" s="1500" t="s">
        <v>27</v>
      </c>
      <c r="B28" s="1501"/>
      <c r="C28" s="1501"/>
      <c r="D28" s="1501"/>
      <c r="E28" s="1501"/>
      <c r="F28" s="1501"/>
      <c r="G28" s="1501"/>
      <c r="H28" s="1502"/>
      <c r="I28" s="1141">
        <f aca="true" t="shared" si="0" ref="I28:N28">SUM(I10:I27)</f>
        <v>45983000</v>
      </c>
      <c r="J28" s="1142">
        <f t="shared" si="0"/>
        <v>45981660</v>
      </c>
      <c r="K28" s="1143">
        <f t="shared" si="0"/>
        <v>0</v>
      </c>
      <c r="L28" s="1144">
        <f t="shared" si="0"/>
        <v>0</v>
      </c>
      <c r="M28" s="1145">
        <f t="shared" si="0"/>
        <v>0</v>
      </c>
      <c r="N28" s="1146">
        <f t="shared" si="0"/>
        <v>0</v>
      </c>
    </row>
    <row r="29" spans="1:14" ht="15.75" thickBot="1">
      <c r="A29" s="1147" t="s">
        <v>109</v>
      </c>
      <c r="B29" s="1148"/>
      <c r="C29" s="1148"/>
      <c r="D29" s="1148"/>
      <c r="E29" s="1148"/>
      <c r="F29" s="1148"/>
      <c r="G29" s="1148"/>
      <c r="H29" s="1147" t="s">
        <v>286</v>
      </c>
      <c r="I29" s="1148"/>
      <c r="J29" s="1148"/>
      <c r="K29" s="1148"/>
      <c r="L29" s="1148"/>
      <c r="M29" s="1148"/>
      <c r="N29" s="1149"/>
    </row>
    <row r="30" spans="1:14" ht="237.75" customHeight="1" thickBot="1">
      <c r="A30" s="1503" t="s">
        <v>875</v>
      </c>
      <c r="B30" s="1504"/>
      <c r="C30" s="1504"/>
      <c r="D30" s="1504"/>
      <c r="E30" s="1504"/>
      <c r="F30" s="1504"/>
      <c r="G30" s="1505"/>
      <c r="H30" s="1506" t="s">
        <v>876</v>
      </c>
      <c r="I30" s="1507"/>
      <c r="J30" s="1507"/>
      <c r="K30" s="1507"/>
      <c r="L30" s="1507"/>
      <c r="M30" s="1507"/>
      <c r="N30" s="1508"/>
    </row>
    <row r="31" spans="1:14" ht="15">
      <c r="A31" s="1150"/>
      <c r="B31" s="1150"/>
      <c r="C31" s="1150"/>
      <c r="D31" s="1150"/>
      <c r="E31" s="1150"/>
      <c r="F31" s="1150"/>
      <c r="G31" s="1150"/>
      <c r="H31" s="1151"/>
      <c r="I31" s="1151"/>
      <c r="J31" s="1151"/>
      <c r="K31" s="1151"/>
      <c r="L31" s="1151"/>
      <c r="M31" s="1151"/>
      <c r="N31" s="1151"/>
    </row>
    <row r="32" ht="12.75" customHeight="1">
      <c r="A32" s="1152" t="s">
        <v>362</v>
      </c>
    </row>
    <row r="33" spans="1:7" ht="12.75" customHeight="1">
      <c r="A33" s="1152" t="s">
        <v>363</v>
      </c>
      <c r="B33" s="1153"/>
      <c r="C33" s="1153"/>
      <c r="D33" s="1153"/>
      <c r="E33" s="1153"/>
      <c r="F33" s="1153"/>
      <c r="G33" s="1153"/>
    </row>
    <row r="34" ht="12.75" customHeight="1">
      <c r="A34" s="1152" t="s">
        <v>364</v>
      </c>
    </row>
    <row r="35" spans="2:7" ht="12.75" customHeight="1">
      <c r="B35" s="1097"/>
      <c r="C35" s="1097"/>
      <c r="D35" s="1097"/>
      <c r="E35" s="1097"/>
      <c r="F35" s="1097"/>
      <c r="G35" s="1097"/>
    </row>
    <row r="36" spans="1:7" ht="12.75" customHeight="1">
      <c r="A36" s="1154" t="s">
        <v>21</v>
      </c>
      <c r="B36" s="1155">
        <v>41320</v>
      </c>
      <c r="C36" s="1097"/>
      <c r="D36" s="1097"/>
      <c r="E36" s="1097"/>
      <c r="F36" s="1097"/>
      <c r="G36" s="1097"/>
    </row>
    <row r="37" spans="1:7" ht="12.75" customHeight="1">
      <c r="A37" s="1154" t="s">
        <v>23</v>
      </c>
      <c r="B37" s="1156" t="s">
        <v>867</v>
      </c>
      <c r="C37" s="1097"/>
      <c r="D37" s="1097"/>
      <c r="E37" s="1097"/>
      <c r="F37" s="1097"/>
      <c r="G37" s="1097"/>
    </row>
    <row r="38" spans="1:12" ht="12.75" customHeight="1">
      <c r="A38" s="1154" t="s">
        <v>25</v>
      </c>
      <c r="K38" s="969" t="s">
        <v>22</v>
      </c>
      <c r="L38" s="969" t="s">
        <v>868</v>
      </c>
    </row>
  </sheetData>
  <sheetProtection/>
  <mergeCells count="25">
    <mergeCell ref="F6:N6"/>
    <mergeCell ref="A7:A8"/>
    <mergeCell ref="B7:B8"/>
    <mergeCell ref="C7:C8"/>
    <mergeCell ref="D7:D8"/>
    <mergeCell ref="E7:E8"/>
    <mergeCell ref="F7:F8"/>
    <mergeCell ref="A10:A27"/>
    <mergeCell ref="B10:B27"/>
    <mergeCell ref="C10:C27"/>
    <mergeCell ref="D10:D27"/>
    <mergeCell ref="E10:E27"/>
    <mergeCell ref="A1:B1"/>
    <mergeCell ref="A2:B2"/>
    <mergeCell ref="D6:E6"/>
    <mergeCell ref="F10:F27"/>
    <mergeCell ref="G10:G27"/>
    <mergeCell ref="A28:H28"/>
    <mergeCell ref="A30:G30"/>
    <mergeCell ref="H30:N30"/>
    <mergeCell ref="G7:G8"/>
    <mergeCell ref="H7:H8"/>
    <mergeCell ref="I7:J7"/>
    <mergeCell ref="K7:L7"/>
    <mergeCell ref="A9:B9"/>
  </mergeCells>
  <printOptions/>
  <pageMargins left="0.3937007874015748" right="0.3937007874015748" top="0.984251968503937" bottom="0.984251968503937" header="0.5118110236220472" footer="0.5118110236220472"/>
  <pageSetup fitToHeight="2" horizontalDpi="600" verticalDpi="600" orientation="landscape" scale="4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1"/>
  <sheetViews>
    <sheetView zoomScalePageLayoutView="0" workbookViewId="0" topLeftCell="A37">
      <selection activeCell="B50" sqref="B50"/>
    </sheetView>
  </sheetViews>
  <sheetFormatPr defaultColWidth="9.140625" defaultRowHeight="12.75"/>
  <cols>
    <col min="1" max="1" width="20.421875" style="96" customWidth="1"/>
    <col min="2" max="2" width="21.57421875" style="96" customWidth="1"/>
    <col min="3" max="3" width="10.7109375" style="96" customWidth="1"/>
    <col min="4" max="6" width="9.140625" style="96" customWidth="1"/>
    <col min="7" max="7" width="15.140625" style="96" customWidth="1"/>
    <col min="8" max="8" width="7.28125" style="96" customWidth="1"/>
    <col min="9" max="9" width="12.57421875" style="96" customWidth="1"/>
    <col min="10" max="10" width="9.8515625" style="96" customWidth="1"/>
    <col min="11" max="16384" width="9.140625" style="96" customWidth="1"/>
  </cols>
  <sheetData>
    <row r="1" spans="1:10" ht="15">
      <c r="A1" s="1270" t="s">
        <v>356</v>
      </c>
      <c r="B1" s="1271"/>
      <c r="C1" s="107"/>
      <c r="D1" s="107"/>
      <c r="E1" s="107"/>
      <c r="F1" s="107"/>
      <c r="J1" s="98" t="s">
        <v>765</v>
      </c>
    </row>
    <row r="2" spans="1:10" ht="15">
      <c r="A2" s="1270" t="s">
        <v>2</v>
      </c>
      <c r="B2" s="1270"/>
      <c r="C2" s="106" t="s">
        <v>639</v>
      </c>
      <c r="D2" s="106"/>
      <c r="E2" s="106"/>
      <c r="F2" s="106"/>
      <c r="J2" s="98" t="s">
        <v>357</v>
      </c>
    </row>
    <row r="3" ht="15">
      <c r="A3" s="351"/>
    </row>
    <row r="5" spans="1:10" ht="16.5" customHeight="1">
      <c r="A5" s="1272" t="s">
        <v>365</v>
      </c>
      <c r="B5" s="1272"/>
      <c r="C5" s="1272"/>
      <c r="D5" s="1272"/>
      <c r="E5" s="1272"/>
      <c r="F5" s="1272"/>
      <c r="G5" s="1272"/>
      <c r="H5" s="1272"/>
      <c r="I5" s="1272"/>
      <c r="J5" s="1272"/>
    </row>
    <row r="6" spans="1:8" ht="15.75" thickBot="1">
      <c r="A6" s="94"/>
      <c r="H6" s="352"/>
    </row>
    <row r="7" spans="1:12" ht="17.25">
      <c r="A7" s="1540" t="s">
        <v>110</v>
      </c>
      <c r="B7" s="1542" t="s">
        <v>111</v>
      </c>
      <c r="C7" s="353" t="s">
        <v>112</v>
      </c>
      <c r="D7" s="1536" t="s">
        <v>113</v>
      </c>
      <c r="E7" s="1537"/>
      <c r="F7" s="354" t="s">
        <v>114</v>
      </c>
      <c r="G7" s="355" t="s">
        <v>115</v>
      </c>
      <c r="H7" s="355" t="s">
        <v>116</v>
      </c>
      <c r="I7" s="356" t="s">
        <v>117</v>
      </c>
      <c r="J7" s="1538" t="s">
        <v>118</v>
      </c>
      <c r="L7" s="357"/>
    </row>
    <row r="8" spans="1:10" ht="15.75" thickBot="1">
      <c r="A8" s="1541"/>
      <c r="B8" s="1543"/>
      <c r="C8" s="358" t="s">
        <v>119</v>
      </c>
      <c r="D8" s="359" t="s">
        <v>120</v>
      </c>
      <c r="E8" s="360" t="s">
        <v>121</v>
      </c>
      <c r="F8" s="361" t="s">
        <v>122</v>
      </c>
      <c r="G8" s="360" t="s">
        <v>123</v>
      </c>
      <c r="H8" s="361" t="s">
        <v>124</v>
      </c>
      <c r="I8" s="361" t="s">
        <v>125</v>
      </c>
      <c r="J8" s="1539"/>
    </row>
    <row r="9" spans="1:10" ht="15">
      <c r="A9" s="926" t="s">
        <v>3</v>
      </c>
      <c r="B9" s="927" t="s">
        <v>4</v>
      </c>
      <c r="C9" s="928">
        <v>240</v>
      </c>
      <c r="D9" s="928">
        <v>215040</v>
      </c>
      <c r="E9" s="929">
        <v>492804</v>
      </c>
      <c r="F9" s="930" t="s">
        <v>5</v>
      </c>
      <c r="G9" s="930" t="s">
        <v>6</v>
      </c>
      <c r="H9" s="929">
        <v>896</v>
      </c>
      <c r="I9" s="931" t="s">
        <v>7</v>
      </c>
      <c r="J9" s="368"/>
    </row>
    <row r="10" spans="1:10" ht="15">
      <c r="A10" s="932" t="s">
        <v>3</v>
      </c>
      <c r="B10" s="933" t="s">
        <v>8</v>
      </c>
      <c r="C10" s="934">
        <v>240</v>
      </c>
      <c r="D10" s="934">
        <v>17772</v>
      </c>
      <c r="E10" s="935">
        <v>40704</v>
      </c>
      <c r="F10" s="936" t="s">
        <v>5</v>
      </c>
      <c r="G10" s="936" t="s">
        <v>6</v>
      </c>
      <c r="H10" s="935">
        <v>74</v>
      </c>
      <c r="I10" s="937" t="s">
        <v>9</v>
      </c>
      <c r="J10" s="925"/>
    </row>
    <row r="11" spans="1:10" ht="15">
      <c r="A11" s="938" t="s">
        <v>3</v>
      </c>
      <c r="B11" s="939" t="s">
        <v>10</v>
      </c>
      <c r="C11" s="940">
        <v>1000</v>
      </c>
      <c r="D11" s="940">
        <v>40000</v>
      </c>
      <c r="E11" s="941">
        <v>63024</v>
      </c>
      <c r="F11" s="942" t="s">
        <v>11</v>
      </c>
      <c r="G11" s="942" t="s">
        <v>6</v>
      </c>
      <c r="H11" s="941">
        <v>20</v>
      </c>
      <c r="I11" s="931" t="s">
        <v>12</v>
      </c>
      <c r="J11" s="925"/>
    </row>
    <row r="12" spans="1:10" ht="15">
      <c r="A12" s="938" t="s">
        <v>3</v>
      </c>
      <c r="B12" s="939" t="s">
        <v>13</v>
      </c>
      <c r="C12" s="940"/>
      <c r="D12" s="940">
        <v>20000</v>
      </c>
      <c r="E12" s="941">
        <v>0</v>
      </c>
      <c r="F12" s="942" t="s">
        <v>11</v>
      </c>
      <c r="G12" s="942" t="s">
        <v>6</v>
      </c>
      <c r="H12" s="941">
        <v>10</v>
      </c>
      <c r="I12" s="931" t="s">
        <v>12</v>
      </c>
      <c r="J12" s="925"/>
    </row>
    <row r="13" spans="1:10" ht="15">
      <c r="A13" s="938" t="s">
        <v>3</v>
      </c>
      <c r="B13" s="939" t="s">
        <v>14</v>
      </c>
      <c r="C13" s="940">
        <v>50</v>
      </c>
      <c r="D13" s="940">
        <v>1790</v>
      </c>
      <c r="E13" s="941">
        <v>5020</v>
      </c>
      <c r="F13" s="942" t="s">
        <v>15</v>
      </c>
      <c r="G13" s="942" t="s">
        <v>6</v>
      </c>
      <c r="H13" s="941">
        <v>43</v>
      </c>
      <c r="I13" s="931" t="s">
        <v>12</v>
      </c>
      <c r="J13" s="375"/>
    </row>
    <row r="14" spans="1:10" ht="15">
      <c r="A14" s="938" t="s">
        <v>3</v>
      </c>
      <c r="B14" s="943" t="s">
        <v>16</v>
      </c>
      <c r="C14" s="944"/>
      <c r="D14" s="944"/>
      <c r="E14" s="945">
        <v>5550</v>
      </c>
      <c r="F14" s="946" t="s">
        <v>17</v>
      </c>
      <c r="G14" s="946" t="s">
        <v>18</v>
      </c>
      <c r="H14" s="945"/>
      <c r="I14" s="931" t="s">
        <v>19</v>
      </c>
      <c r="J14" s="375"/>
    </row>
    <row r="15" spans="1:10" ht="15">
      <c r="A15" s="1161" t="s">
        <v>3</v>
      </c>
      <c r="B15" s="1159" t="s">
        <v>883</v>
      </c>
      <c r="C15" s="1162">
        <v>360</v>
      </c>
      <c r="D15" s="1162">
        <v>36050</v>
      </c>
      <c r="E15" s="1163">
        <v>223510</v>
      </c>
      <c r="F15" s="1164" t="s">
        <v>19</v>
      </c>
      <c r="G15" s="1164" t="s">
        <v>884</v>
      </c>
      <c r="H15" s="1165">
        <v>1205</v>
      </c>
      <c r="I15" s="1164" t="s">
        <v>885</v>
      </c>
      <c r="J15" s="1166" t="s">
        <v>886</v>
      </c>
    </row>
    <row r="16" spans="1:10" ht="15">
      <c r="A16" s="1161" t="s">
        <v>3</v>
      </c>
      <c r="B16" s="1159" t="s">
        <v>887</v>
      </c>
      <c r="C16" s="1162">
        <v>225</v>
      </c>
      <c r="D16" s="1162"/>
      <c r="E16" s="1163">
        <v>25875</v>
      </c>
      <c r="F16" s="1164" t="s">
        <v>19</v>
      </c>
      <c r="G16" s="1164" t="s">
        <v>884</v>
      </c>
      <c r="H16" s="1164">
        <v>600</v>
      </c>
      <c r="I16" s="1164" t="s">
        <v>885</v>
      </c>
      <c r="J16" s="1166" t="s">
        <v>888</v>
      </c>
    </row>
    <row r="17" spans="1:10" ht="15">
      <c r="A17" s="1161" t="s">
        <v>3</v>
      </c>
      <c r="B17" s="1159" t="s">
        <v>889</v>
      </c>
      <c r="C17" s="1162">
        <v>360</v>
      </c>
      <c r="D17" s="1162">
        <v>2325</v>
      </c>
      <c r="E17" s="1163">
        <v>14415</v>
      </c>
      <c r="F17" s="1164" t="s">
        <v>19</v>
      </c>
      <c r="G17" s="1164" t="s">
        <v>884</v>
      </c>
      <c r="H17" s="1164">
        <v>1205</v>
      </c>
      <c r="I17" s="1164" t="s">
        <v>885</v>
      </c>
      <c r="J17" s="1166" t="s">
        <v>890</v>
      </c>
    </row>
    <row r="18" spans="1:10" ht="15">
      <c r="A18" s="1161" t="s">
        <v>3</v>
      </c>
      <c r="B18" s="1159" t="s">
        <v>891</v>
      </c>
      <c r="C18" s="1162">
        <v>450</v>
      </c>
      <c r="D18" s="1162">
        <v>7125</v>
      </c>
      <c r="E18" s="1163">
        <v>57000</v>
      </c>
      <c r="F18" s="1164" t="s">
        <v>19</v>
      </c>
      <c r="G18" s="1164" t="s">
        <v>884</v>
      </c>
      <c r="H18" s="1164">
        <v>1205</v>
      </c>
      <c r="I18" s="1164" t="s">
        <v>885</v>
      </c>
      <c r="J18" s="1166" t="s">
        <v>892</v>
      </c>
    </row>
    <row r="19" spans="1:10" ht="15">
      <c r="A19" s="1161" t="s">
        <v>3</v>
      </c>
      <c r="B19" s="1159" t="s">
        <v>893</v>
      </c>
      <c r="C19" s="1162">
        <v>450</v>
      </c>
      <c r="D19" s="1162">
        <v>2750</v>
      </c>
      <c r="E19" s="1163">
        <v>22000</v>
      </c>
      <c r="F19" s="1164" t="s">
        <v>19</v>
      </c>
      <c r="G19" s="1164" t="s">
        <v>884</v>
      </c>
      <c r="H19" s="1164">
        <v>1205</v>
      </c>
      <c r="I19" s="1164" t="s">
        <v>885</v>
      </c>
      <c r="J19" s="1166" t="s">
        <v>894</v>
      </c>
    </row>
    <row r="20" spans="1:10" ht="15">
      <c r="A20" s="1161" t="s">
        <v>3</v>
      </c>
      <c r="B20" s="1159" t="s">
        <v>895</v>
      </c>
      <c r="C20" s="1162">
        <v>450</v>
      </c>
      <c r="D20" s="1162">
        <v>19750</v>
      </c>
      <c r="E20" s="1163">
        <v>158000</v>
      </c>
      <c r="F20" s="1164" t="s">
        <v>19</v>
      </c>
      <c r="G20" s="1164" t="s">
        <v>884</v>
      </c>
      <c r="H20" s="1164">
        <v>1205</v>
      </c>
      <c r="I20" s="1164" t="s">
        <v>885</v>
      </c>
      <c r="J20" s="1166" t="s">
        <v>896</v>
      </c>
    </row>
    <row r="21" spans="1:10" ht="15">
      <c r="A21" s="1161" t="s">
        <v>3</v>
      </c>
      <c r="B21" s="1159" t="s">
        <v>897</v>
      </c>
      <c r="C21" s="1162">
        <v>800</v>
      </c>
      <c r="D21" s="1162"/>
      <c r="E21" s="1162">
        <v>9500</v>
      </c>
      <c r="F21" s="1165" t="s">
        <v>898</v>
      </c>
      <c r="G21" s="1165" t="s">
        <v>899</v>
      </c>
      <c r="H21" s="1165">
        <v>27</v>
      </c>
      <c r="I21" s="1164" t="s">
        <v>885</v>
      </c>
      <c r="J21" s="1166"/>
    </row>
    <row r="22" spans="1:10" ht="15">
      <c r="A22" s="1161" t="s">
        <v>3</v>
      </c>
      <c r="B22" s="1159" t="s">
        <v>900</v>
      </c>
      <c r="C22" s="1162">
        <v>450</v>
      </c>
      <c r="D22" s="1162">
        <v>1800</v>
      </c>
      <c r="E22" s="1163">
        <v>14400</v>
      </c>
      <c r="F22" s="1164" t="s">
        <v>19</v>
      </c>
      <c r="G22" s="1164" t="s">
        <v>884</v>
      </c>
      <c r="H22" s="1164">
        <v>1205</v>
      </c>
      <c r="I22" s="1164" t="s">
        <v>885</v>
      </c>
      <c r="J22" s="1166" t="s">
        <v>901</v>
      </c>
    </row>
    <row r="23" spans="1:10" ht="15">
      <c r="A23" s="1161" t="s">
        <v>3</v>
      </c>
      <c r="B23" s="1159" t="s">
        <v>902</v>
      </c>
      <c r="C23" s="1162">
        <v>450</v>
      </c>
      <c r="D23" s="1162">
        <v>2000</v>
      </c>
      <c r="E23" s="1163">
        <v>16000</v>
      </c>
      <c r="F23" s="1164" t="s">
        <v>19</v>
      </c>
      <c r="G23" s="1164" t="s">
        <v>884</v>
      </c>
      <c r="H23" s="1164">
        <v>1205</v>
      </c>
      <c r="I23" s="1164" t="s">
        <v>885</v>
      </c>
      <c r="J23" s="1166" t="s">
        <v>903</v>
      </c>
    </row>
    <row r="24" spans="1:10" ht="15">
      <c r="A24" s="1167" t="s">
        <v>3</v>
      </c>
      <c r="B24" s="1160" t="s">
        <v>904</v>
      </c>
      <c r="C24" s="1163">
        <v>450</v>
      </c>
      <c r="D24" s="1163">
        <v>5000</v>
      </c>
      <c r="E24" s="1163">
        <v>40000</v>
      </c>
      <c r="F24" s="1164" t="s">
        <v>19</v>
      </c>
      <c r="G24" s="1164" t="s">
        <v>884</v>
      </c>
      <c r="H24" s="1164">
        <v>1205</v>
      </c>
      <c r="I24" s="1164" t="s">
        <v>885</v>
      </c>
      <c r="J24" s="1168" t="s">
        <v>905</v>
      </c>
    </row>
    <row r="25" spans="1:10" ht="15">
      <c r="A25" s="1161" t="s">
        <v>3</v>
      </c>
      <c r="B25" s="1159" t="s">
        <v>897</v>
      </c>
      <c r="C25" s="1162">
        <v>800</v>
      </c>
      <c r="D25" s="1162"/>
      <c r="E25" s="1162">
        <v>9500</v>
      </c>
      <c r="F25" s="1165" t="s">
        <v>898</v>
      </c>
      <c r="G25" s="1165" t="s">
        <v>899</v>
      </c>
      <c r="H25" s="1165">
        <v>27</v>
      </c>
      <c r="I25" s="1164" t="s">
        <v>885</v>
      </c>
      <c r="J25" s="1166"/>
    </row>
    <row r="26" spans="1:10" ht="15">
      <c r="A26" s="1161" t="s">
        <v>3</v>
      </c>
      <c r="B26" s="1159" t="s">
        <v>897</v>
      </c>
      <c r="C26" s="1162">
        <v>0</v>
      </c>
      <c r="D26" s="1162"/>
      <c r="E26" s="1162">
        <v>4500</v>
      </c>
      <c r="F26" s="1165"/>
      <c r="G26" s="1165" t="s">
        <v>906</v>
      </c>
      <c r="H26" s="1165"/>
      <c r="I26" s="1164" t="s">
        <v>885</v>
      </c>
      <c r="J26" s="1166"/>
    </row>
    <row r="27" spans="1:10" ht="15">
      <c r="A27" s="1161" t="s">
        <v>3</v>
      </c>
      <c r="B27" s="1159" t="s">
        <v>907</v>
      </c>
      <c r="C27" s="1169">
        <v>450</v>
      </c>
      <c r="D27" s="1170">
        <v>1025</v>
      </c>
      <c r="E27" s="1171">
        <v>8200</v>
      </c>
      <c r="F27" s="1165" t="s">
        <v>19</v>
      </c>
      <c r="G27" s="1165" t="s">
        <v>884</v>
      </c>
      <c r="H27" s="1165">
        <v>1205</v>
      </c>
      <c r="I27" s="1165" t="s">
        <v>885</v>
      </c>
      <c r="J27" s="1172" t="s">
        <v>908</v>
      </c>
    </row>
    <row r="28" spans="1:10" ht="15">
      <c r="A28" s="1161" t="s">
        <v>3</v>
      </c>
      <c r="B28" s="1159" t="s">
        <v>909</v>
      </c>
      <c r="C28" s="1169">
        <v>450</v>
      </c>
      <c r="D28" s="1170">
        <v>5800</v>
      </c>
      <c r="E28" s="1171">
        <v>46400</v>
      </c>
      <c r="F28" s="1165" t="s">
        <v>19</v>
      </c>
      <c r="G28" s="1165" t="s">
        <v>884</v>
      </c>
      <c r="H28" s="1165">
        <v>1205</v>
      </c>
      <c r="I28" s="1165" t="s">
        <v>885</v>
      </c>
      <c r="J28" s="1173" t="s">
        <v>910</v>
      </c>
    </row>
    <row r="29" spans="1:10" ht="15">
      <c r="A29" s="1161" t="s">
        <v>3</v>
      </c>
      <c r="B29" s="1174" t="s">
        <v>911</v>
      </c>
      <c r="C29" s="1175"/>
      <c r="D29" s="1176">
        <v>4197</v>
      </c>
      <c r="E29" s="1177"/>
      <c r="F29" s="1178" t="s">
        <v>912</v>
      </c>
      <c r="G29" s="1178" t="s">
        <v>913</v>
      </c>
      <c r="H29" s="1177"/>
      <c r="I29" s="1178" t="s">
        <v>914</v>
      </c>
      <c r="J29" s="1173"/>
    </row>
    <row r="30" spans="1:10" ht="15.75" thickBot="1">
      <c r="A30" s="376"/>
      <c r="B30" s="377"/>
      <c r="C30" s="378"/>
      <c r="D30" s="379"/>
      <c r="E30" s="380"/>
      <c r="F30" s="381"/>
      <c r="G30" s="381"/>
      <c r="H30" s="380"/>
      <c r="I30" s="381"/>
      <c r="J30" s="382"/>
    </row>
    <row r="31" spans="1:10" ht="16.5" thickBot="1" thickTop="1">
      <c r="A31" s="383" t="s">
        <v>126</v>
      </c>
      <c r="B31" s="384"/>
      <c r="C31" s="385" t="s">
        <v>78</v>
      </c>
      <c r="D31" s="386">
        <f>SUM(D9:D30)</f>
        <v>382424</v>
      </c>
      <c r="E31" s="386">
        <f>SUM(E9:E30)</f>
        <v>1256402</v>
      </c>
      <c r="F31" s="384"/>
      <c r="G31" s="384"/>
      <c r="H31" s="387"/>
      <c r="I31" s="384"/>
      <c r="J31" s="388"/>
    </row>
    <row r="34" spans="1:10" ht="15.75">
      <c r="A34" s="1272" t="s">
        <v>313</v>
      </c>
      <c r="B34" s="1272"/>
      <c r="C34" s="1272"/>
      <c r="D34" s="1272"/>
      <c r="E34" s="1272"/>
      <c r="F34" s="1272"/>
      <c r="G34" s="1272"/>
      <c r="H34" s="1272"/>
      <c r="I34" s="1272"/>
      <c r="J34" s="1272"/>
    </row>
    <row r="35" spans="1:10" ht="15.75" thickBot="1">
      <c r="A35" s="105"/>
      <c r="B35" s="105"/>
      <c r="C35" s="389"/>
      <c r="D35" s="389"/>
      <c r="E35" s="389"/>
      <c r="F35" s="105"/>
      <c r="G35" s="105"/>
      <c r="H35" s="389"/>
      <c r="I35" s="105"/>
      <c r="J35" s="105"/>
    </row>
    <row r="36" spans="1:10" ht="15">
      <c r="A36" s="1540" t="s">
        <v>110</v>
      </c>
      <c r="B36" s="1542" t="s">
        <v>111</v>
      </c>
      <c r="C36" s="353" t="s">
        <v>112</v>
      </c>
      <c r="D36" s="1536" t="s">
        <v>113</v>
      </c>
      <c r="E36" s="1537"/>
      <c r="F36" s="354" t="s">
        <v>114</v>
      </c>
      <c r="G36" s="355" t="s">
        <v>115</v>
      </c>
      <c r="H36" s="355" t="s">
        <v>116</v>
      </c>
      <c r="I36" s="356" t="s">
        <v>117</v>
      </c>
      <c r="J36" s="1538" t="s">
        <v>118</v>
      </c>
    </row>
    <row r="37" spans="1:10" ht="15.75" thickBot="1">
      <c r="A37" s="1541"/>
      <c r="B37" s="1543"/>
      <c r="C37" s="358" t="s">
        <v>119</v>
      </c>
      <c r="D37" s="359" t="s">
        <v>120</v>
      </c>
      <c r="E37" s="360" t="s">
        <v>121</v>
      </c>
      <c r="F37" s="361" t="s">
        <v>122</v>
      </c>
      <c r="G37" s="360" t="s">
        <v>123</v>
      </c>
      <c r="H37" s="361" t="s">
        <v>124</v>
      </c>
      <c r="I37" s="361" t="s">
        <v>125</v>
      </c>
      <c r="J37" s="1539"/>
    </row>
    <row r="38" spans="1:10" ht="15">
      <c r="A38" s="1179" t="s">
        <v>915</v>
      </c>
      <c r="B38" s="1180" t="s">
        <v>916</v>
      </c>
      <c r="C38" s="1181">
        <v>15348</v>
      </c>
      <c r="D38" s="1181"/>
      <c r="E38" s="1182">
        <v>184178</v>
      </c>
      <c r="F38" s="1183" t="s">
        <v>917</v>
      </c>
      <c r="G38" s="1183" t="s">
        <v>918</v>
      </c>
      <c r="H38" s="1182">
        <v>6</v>
      </c>
      <c r="I38" s="1183" t="s">
        <v>919</v>
      </c>
      <c r="J38" s="368"/>
    </row>
    <row r="39" spans="1:10" ht="15">
      <c r="A39" s="1161" t="s">
        <v>920</v>
      </c>
      <c r="B39" s="1165"/>
      <c r="C39" s="1162"/>
      <c r="D39" s="1162"/>
      <c r="E39" s="1163"/>
      <c r="F39" s="1164"/>
      <c r="G39" s="1164" t="s">
        <v>921</v>
      </c>
      <c r="H39" s="1163">
        <v>34</v>
      </c>
      <c r="I39" s="1164" t="s">
        <v>922</v>
      </c>
      <c r="J39" s="375"/>
    </row>
    <row r="40" spans="1:10" ht="15">
      <c r="A40" s="369"/>
      <c r="B40" s="370"/>
      <c r="C40" s="371"/>
      <c r="D40" s="372"/>
      <c r="E40" s="373"/>
      <c r="F40" s="374"/>
      <c r="G40" s="374"/>
      <c r="H40" s="373"/>
      <c r="I40" s="374"/>
      <c r="J40" s="375"/>
    </row>
    <row r="41" spans="1:10" ht="15">
      <c r="A41" s="369"/>
      <c r="B41" s="370"/>
      <c r="C41" s="371"/>
      <c r="D41" s="372"/>
      <c r="E41" s="373"/>
      <c r="F41" s="374"/>
      <c r="G41" s="374"/>
      <c r="H41" s="373"/>
      <c r="I41" s="374"/>
      <c r="J41" s="375"/>
    </row>
    <row r="42" spans="1:10" ht="15.75" thickBot="1">
      <c r="A42" s="376"/>
      <c r="B42" s="377"/>
      <c r="C42" s="378"/>
      <c r="D42" s="379"/>
      <c r="E42" s="380"/>
      <c r="F42" s="381"/>
      <c r="G42" s="381"/>
      <c r="H42" s="380"/>
      <c r="I42" s="381"/>
      <c r="J42" s="382"/>
    </row>
    <row r="43" spans="1:10" ht="16.5" thickBot="1" thickTop="1">
      <c r="A43" s="383" t="s">
        <v>126</v>
      </c>
      <c r="B43" s="384"/>
      <c r="C43" s="385" t="s">
        <v>78</v>
      </c>
      <c r="D43" s="386">
        <f>SUM(D38:D42)</f>
        <v>0</v>
      </c>
      <c r="E43" s="386">
        <f>SUM(E38:E42)</f>
        <v>184178</v>
      </c>
      <c r="F43" s="384"/>
      <c r="G43" s="384"/>
      <c r="H43" s="387"/>
      <c r="I43" s="384"/>
      <c r="J43" s="388"/>
    </row>
    <row r="44" spans="1:10" ht="15">
      <c r="A44" s="105"/>
      <c r="B44" s="105"/>
      <c r="C44" s="389"/>
      <c r="D44" s="389"/>
      <c r="E44" s="389"/>
      <c r="F44" s="105"/>
      <c r="G44" s="105"/>
      <c r="H44" s="389"/>
      <c r="I44" s="105"/>
      <c r="J44" s="105"/>
    </row>
    <row r="45" spans="1:10" ht="15.75" thickBot="1">
      <c r="A45" s="105"/>
      <c r="B45" s="105"/>
      <c r="C45" s="389"/>
      <c r="D45" s="389"/>
      <c r="E45" s="389"/>
      <c r="F45" s="105"/>
      <c r="G45" s="105"/>
      <c r="H45" s="105"/>
      <c r="I45" s="105"/>
      <c r="J45" s="105"/>
    </row>
    <row r="46" spans="1:10" ht="15.75" thickBot="1">
      <c r="A46" s="390" t="s">
        <v>314</v>
      </c>
      <c r="B46" s="391"/>
      <c r="C46" s="392"/>
      <c r="D46" s="393">
        <f>D31+D43</f>
        <v>382424</v>
      </c>
      <c r="E46" s="393">
        <f>E31+E43</f>
        <v>1440580</v>
      </c>
      <c r="F46" s="394"/>
      <c r="G46" s="394"/>
      <c r="H46" s="105"/>
      <c r="I46" s="105"/>
      <c r="J46" s="105"/>
    </row>
    <row r="47" spans="4:5" ht="15">
      <c r="D47" s="395" t="s">
        <v>258</v>
      </c>
      <c r="E47" s="396"/>
    </row>
    <row r="48" spans="1:2" ht="15">
      <c r="A48" s="96" t="s">
        <v>21</v>
      </c>
      <c r="B48" s="959">
        <v>41320</v>
      </c>
    </row>
    <row r="49" spans="1:7" ht="15">
      <c r="A49" s="96" t="s">
        <v>127</v>
      </c>
      <c r="B49" s="960" t="s">
        <v>924</v>
      </c>
      <c r="F49" s="96" t="s">
        <v>22</v>
      </c>
      <c r="G49" s="961" t="s">
        <v>417</v>
      </c>
    </row>
    <row r="53" spans="1:10" ht="15.75">
      <c r="A53" s="1272" t="s">
        <v>315</v>
      </c>
      <c r="B53" s="1272"/>
      <c r="C53" s="1272"/>
      <c r="D53" s="1272"/>
      <c r="E53" s="1272"/>
      <c r="F53" s="1272"/>
      <c r="G53" s="1272"/>
      <c r="H53" s="1272"/>
      <c r="I53" s="1272"/>
      <c r="J53" s="1272"/>
    </row>
    <row r="54" spans="1:8" ht="15.75" thickBot="1">
      <c r="A54" s="94"/>
      <c r="H54" s="352"/>
    </row>
    <row r="55" spans="1:10" ht="15">
      <c r="A55" s="1540" t="s">
        <v>110</v>
      </c>
      <c r="B55" s="1542" t="s">
        <v>111</v>
      </c>
      <c r="C55" s="353" t="s">
        <v>112</v>
      </c>
      <c r="D55" s="1536" t="s">
        <v>128</v>
      </c>
      <c r="E55" s="1537"/>
      <c r="F55" s="354" t="s">
        <v>114</v>
      </c>
      <c r="G55" s="355" t="s">
        <v>115</v>
      </c>
      <c r="H55" s="355" t="s">
        <v>116</v>
      </c>
      <c r="I55" s="356" t="s">
        <v>117</v>
      </c>
      <c r="J55" s="1538" t="s">
        <v>118</v>
      </c>
    </row>
    <row r="56" spans="1:10" ht="15.75" thickBot="1">
      <c r="A56" s="1541"/>
      <c r="B56" s="1543"/>
      <c r="C56" s="358" t="s">
        <v>119</v>
      </c>
      <c r="D56" s="359" t="s">
        <v>120</v>
      </c>
      <c r="E56" s="360" t="s">
        <v>121</v>
      </c>
      <c r="F56" s="361" t="s">
        <v>122</v>
      </c>
      <c r="G56" s="360" t="s">
        <v>123</v>
      </c>
      <c r="H56" s="361" t="s">
        <v>124</v>
      </c>
      <c r="I56" s="361" t="s">
        <v>125</v>
      </c>
      <c r="J56" s="1539"/>
    </row>
    <row r="57" spans="1:10" ht="15">
      <c r="A57" s="362"/>
      <c r="B57" s="363"/>
      <c r="C57" s="364"/>
      <c r="D57" s="365"/>
      <c r="E57" s="366"/>
      <c r="F57" s="367"/>
      <c r="G57" s="367"/>
      <c r="H57" s="366"/>
      <c r="I57" s="367"/>
      <c r="J57" s="368"/>
    </row>
    <row r="58" spans="1:10" ht="15">
      <c r="A58" s="369"/>
      <c r="B58" s="370"/>
      <c r="C58" s="371"/>
      <c r="D58" s="372"/>
      <c r="E58" s="373"/>
      <c r="F58" s="374"/>
      <c r="G58" s="374"/>
      <c r="H58" s="373"/>
      <c r="I58" s="374"/>
      <c r="J58" s="375"/>
    </row>
    <row r="59" spans="1:10" ht="15">
      <c r="A59" s="369"/>
      <c r="B59" s="370"/>
      <c r="C59" s="371"/>
      <c r="D59" s="372"/>
      <c r="E59" s="373"/>
      <c r="F59" s="374"/>
      <c r="G59" s="374"/>
      <c r="H59" s="373"/>
      <c r="I59" s="374"/>
      <c r="J59" s="375"/>
    </row>
    <row r="60" spans="1:10" ht="15">
      <c r="A60" s="369"/>
      <c r="B60" s="370"/>
      <c r="C60" s="371"/>
      <c r="D60" s="372"/>
      <c r="E60" s="373"/>
      <c r="F60" s="374"/>
      <c r="G60" s="374"/>
      <c r="H60" s="373"/>
      <c r="I60" s="374"/>
      <c r="J60" s="375"/>
    </row>
    <row r="61" spans="1:10" ht="15.75" thickBot="1">
      <c r="A61" s="376"/>
      <c r="B61" s="377"/>
      <c r="C61" s="378"/>
      <c r="D61" s="379"/>
      <c r="E61" s="380"/>
      <c r="F61" s="381"/>
      <c r="G61" s="381"/>
      <c r="H61" s="380"/>
      <c r="I61" s="381"/>
      <c r="J61" s="382"/>
    </row>
    <row r="62" spans="1:10" ht="16.5" thickBot="1" thickTop="1">
      <c r="A62" s="383" t="s">
        <v>126</v>
      </c>
      <c r="B62" s="384"/>
      <c r="C62" s="385" t="s">
        <v>78</v>
      </c>
      <c r="D62" s="386">
        <f>SUM(D57:D61)</f>
        <v>0</v>
      </c>
      <c r="E62" s="386">
        <f>SUM(E57:E61)</f>
        <v>0</v>
      </c>
      <c r="F62" s="384"/>
      <c r="G62" s="384"/>
      <c r="H62" s="387"/>
      <c r="I62" s="384"/>
      <c r="J62" s="388"/>
    </row>
    <row r="65" spans="1:10" ht="15.75">
      <c r="A65" s="1272" t="s">
        <v>316</v>
      </c>
      <c r="B65" s="1272"/>
      <c r="C65" s="1272"/>
      <c r="D65" s="1272"/>
      <c r="E65" s="1272"/>
      <c r="F65" s="1272"/>
      <c r="G65" s="1272"/>
      <c r="H65" s="1272"/>
      <c r="I65" s="1272"/>
      <c r="J65" s="1272"/>
    </row>
    <row r="66" spans="1:10" ht="15.75" thickBot="1">
      <c r="A66" s="105"/>
      <c r="B66" s="105"/>
      <c r="C66" s="389"/>
      <c r="D66" s="389"/>
      <c r="E66" s="389"/>
      <c r="F66" s="105"/>
      <c r="G66" s="105"/>
      <c r="H66" s="389"/>
      <c r="I66" s="105"/>
      <c r="J66" s="105"/>
    </row>
    <row r="67" spans="1:10" ht="15">
      <c r="A67" s="1540" t="s">
        <v>110</v>
      </c>
      <c r="B67" s="1542" t="s">
        <v>111</v>
      </c>
      <c r="C67" s="353" t="s">
        <v>112</v>
      </c>
      <c r="D67" s="1536" t="s">
        <v>128</v>
      </c>
      <c r="E67" s="1537"/>
      <c r="F67" s="354" t="s">
        <v>114</v>
      </c>
      <c r="G67" s="355" t="s">
        <v>115</v>
      </c>
      <c r="H67" s="355" t="s">
        <v>116</v>
      </c>
      <c r="I67" s="356" t="s">
        <v>117</v>
      </c>
      <c r="J67" s="1538" t="s">
        <v>118</v>
      </c>
    </row>
    <row r="68" spans="1:10" ht="15.75" thickBot="1">
      <c r="A68" s="1541"/>
      <c r="B68" s="1543"/>
      <c r="C68" s="358" t="s">
        <v>119</v>
      </c>
      <c r="D68" s="359" t="s">
        <v>120</v>
      </c>
      <c r="E68" s="360" t="s">
        <v>121</v>
      </c>
      <c r="F68" s="361" t="s">
        <v>122</v>
      </c>
      <c r="G68" s="360" t="s">
        <v>123</v>
      </c>
      <c r="H68" s="361" t="s">
        <v>124</v>
      </c>
      <c r="I68" s="361" t="s">
        <v>125</v>
      </c>
      <c r="J68" s="1539"/>
    </row>
    <row r="69" spans="1:10" ht="15">
      <c r="A69" s="362"/>
      <c r="B69" s="363"/>
      <c r="C69" s="364"/>
      <c r="D69" s="365"/>
      <c r="E69" s="366"/>
      <c r="F69" s="367"/>
      <c r="G69" s="367"/>
      <c r="H69" s="366"/>
      <c r="I69" s="367"/>
      <c r="J69" s="368"/>
    </row>
    <row r="70" spans="1:10" ht="15">
      <c r="A70" s="369"/>
      <c r="B70" s="370"/>
      <c r="C70" s="371"/>
      <c r="D70" s="372"/>
      <c r="E70" s="373"/>
      <c r="F70" s="374"/>
      <c r="G70" s="374"/>
      <c r="H70" s="373"/>
      <c r="I70" s="374"/>
      <c r="J70" s="375"/>
    </row>
    <row r="71" spans="1:10" ht="15">
      <c r="A71" s="369"/>
      <c r="B71" s="370"/>
      <c r="C71" s="371"/>
      <c r="D71" s="372"/>
      <c r="E71" s="373"/>
      <c r="F71" s="374"/>
      <c r="G71" s="374"/>
      <c r="H71" s="373"/>
      <c r="I71" s="374"/>
      <c r="J71" s="375"/>
    </row>
    <row r="72" spans="1:10" ht="15">
      <c r="A72" s="369"/>
      <c r="B72" s="370"/>
      <c r="C72" s="371"/>
      <c r="D72" s="372"/>
      <c r="E72" s="373"/>
      <c r="F72" s="374"/>
      <c r="G72" s="374"/>
      <c r="H72" s="373"/>
      <c r="I72" s="374"/>
      <c r="J72" s="375"/>
    </row>
    <row r="73" spans="1:10" ht="15.75" thickBot="1">
      <c r="A73" s="376"/>
      <c r="B73" s="377"/>
      <c r="C73" s="378"/>
      <c r="D73" s="379"/>
      <c r="E73" s="380"/>
      <c r="F73" s="381"/>
      <c r="G73" s="381"/>
      <c r="H73" s="380"/>
      <c r="I73" s="381"/>
      <c r="J73" s="382"/>
    </row>
    <row r="74" spans="1:10" ht="16.5" thickBot="1" thickTop="1">
      <c r="A74" s="383" t="s">
        <v>126</v>
      </c>
      <c r="B74" s="384"/>
      <c r="C74" s="385" t="s">
        <v>78</v>
      </c>
      <c r="D74" s="386">
        <f>SUM(D69:D73)</f>
        <v>0</v>
      </c>
      <c r="E74" s="386">
        <f>SUM(E69:E73)</f>
        <v>0</v>
      </c>
      <c r="F74" s="384"/>
      <c r="G74" s="384"/>
      <c r="H74" s="387"/>
      <c r="I74" s="384"/>
      <c r="J74" s="388"/>
    </row>
    <row r="75" spans="1:10" ht="15">
      <c r="A75" s="105"/>
      <c r="B75" s="105"/>
      <c r="C75" s="389"/>
      <c r="D75" s="389"/>
      <c r="E75" s="389"/>
      <c r="F75" s="105"/>
      <c r="G75" s="105"/>
      <c r="H75" s="389"/>
      <c r="I75" s="105"/>
      <c r="J75" s="105"/>
    </row>
    <row r="76" spans="1:10" ht="15.75" thickBot="1">
      <c r="A76" s="105"/>
      <c r="B76" s="105"/>
      <c r="C76" s="389"/>
      <c r="D76" s="389"/>
      <c r="E76" s="389"/>
      <c r="F76" s="105"/>
      <c r="G76" s="105"/>
      <c r="H76" s="105"/>
      <c r="I76" s="105"/>
      <c r="J76" s="105"/>
    </row>
    <row r="77" spans="1:10" ht="16.5" thickBot="1">
      <c r="A77" s="397" t="s">
        <v>317</v>
      </c>
      <c r="B77" s="391"/>
      <c r="C77" s="392"/>
      <c r="D77" s="393">
        <f>D62+D74</f>
        <v>0</v>
      </c>
      <c r="E77" s="393">
        <f>E62+E74</f>
        <v>0</v>
      </c>
      <c r="F77" s="394"/>
      <c r="G77" s="394"/>
      <c r="H77" s="105"/>
      <c r="I77" s="105"/>
      <c r="J77" s="105"/>
    </row>
    <row r="78" spans="4:5" ht="15">
      <c r="D78" s="107" t="s">
        <v>259</v>
      </c>
      <c r="E78" s="396"/>
    </row>
    <row r="79" spans="1:2" ht="15">
      <c r="A79" s="96" t="s">
        <v>21</v>
      </c>
      <c r="B79" s="959">
        <v>41320</v>
      </c>
    </row>
    <row r="80" spans="1:2" ht="15">
      <c r="A80" s="96" t="s">
        <v>127</v>
      </c>
      <c r="B80" s="960" t="s">
        <v>722</v>
      </c>
    </row>
    <row r="81" spans="1:2" ht="15">
      <c r="A81" s="96" t="s">
        <v>22</v>
      </c>
      <c r="B81" s="961" t="s">
        <v>923</v>
      </c>
    </row>
  </sheetData>
  <sheetProtection/>
  <mergeCells count="22">
    <mergeCell ref="A1:B1"/>
    <mergeCell ref="A2:B2"/>
    <mergeCell ref="A5:J5"/>
    <mergeCell ref="A7:A8"/>
    <mergeCell ref="B7:B8"/>
    <mergeCell ref="A67:A68"/>
    <mergeCell ref="B67:B68"/>
    <mergeCell ref="D67:E67"/>
    <mergeCell ref="J67:J68"/>
    <mergeCell ref="A53:J53"/>
    <mergeCell ref="B36:B37"/>
    <mergeCell ref="D36:E36"/>
    <mergeCell ref="J36:J37"/>
    <mergeCell ref="A55:A56"/>
    <mergeCell ref="B55:B56"/>
    <mergeCell ref="D55:E55"/>
    <mergeCell ref="J55:J56"/>
    <mergeCell ref="A65:J65"/>
    <mergeCell ref="D7:E7"/>
    <mergeCell ref="J7:J8"/>
    <mergeCell ref="A34:J34"/>
    <mergeCell ref="A36:A37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scale="54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I88"/>
  <sheetViews>
    <sheetView zoomScalePageLayoutView="0" workbookViewId="0" topLeftCell="A73">
      <selection activeCell="D74" sqref="D74:H74"/>
    </sheetView>
  </sheetViews>
  <sheetFormatPr defaultColWidth="9.140625" defaultRowHeight="12.75"/>
  <cols>
    <col min="1" max="1" width="4.00390625" style="112" customWidth="1"/>
    <col min="2" max="2" width="14.57421875" style="112" customWidth="1"/>
    <col min="3" max="3" width="22.00390625" style="112" customWidth="1"/>
    <col min="4" max="4" width="27.00390625" style="112" customWidth="1"/>
    <col min="5" max="5" width="14.140625" style="112" customWidth="1"/>
    <col min="6" max="7" width="9.140625" style="112" customWidth="1"/>
    <col min="8" max="8" width="2.8515625" style="112" customWidth="1"/>
    <col min="9" max="16384" width="9.140625" style="112" customWidth="1"/>
  </cols>
  <sheetData>
    <row r="1" spans="1:8" ht="15">
      <c r="A1" s="111" t="s">
        <v>41</v>
      </c>
      <c r="B1" s="108"/>
      <c r="C1" s="108"/>
      <c r="D1" s="108"/>
      <c r="E1" s="108"/>
      <c r="F1" s="108"/>
      <c r="G1" s="108">
        <v>843474</v>
      </c>
      <c r="H1" s="109" t="s">
        <v>45</v>
      </c>
    </row>
    <row r="2" spans="1:8" ht="15">
      <c r="A2" s="111" t="s">
        <v>40</v>
      </c>
      <c r="B2" s="108"/>
      <c r="C2" s="108" t="s">
        <v>639</v>
      </c>
      <c r="D2" s="108"/>
      <c r="E2" s="108"/>
      <c r="F2" s="108"/>
      <c r="G2" s="108"/>
      <c r="H2" s="110" t="s">
        <v>257</v>
      </c>
    </row>
    <row r="3" spans="1:8" ht="15">
      <c r="A3" s="111"/>
      <c r="B3" s="108"/>
      <c r="C3" s="108"/>
      <c r="D3" s="108"/>
      <c r="E3" s="108"/>
      <c r="F3" s="108"/>
      <c r="G3" s="108"/>
      <c r="H3" s="110"/>
    </row>
    <row r="4" ht="15.75">
      <c r="A4" s="167" t="s">
        <v>318</v>
      </c>
    </row>
    <row r="5" ht="15.75" thickBot="1"/>
    <row r="6" spans="1:8" ht="21" customHeight="1" thickBot="1" thickTop="1">
      <c r="A6" s="1559" t="s">
        <v>319</v>
      </c>
      <c r="B6" s="1560"/>
      <c r="C6" s="1560"/>
      <c r="D6" s="1560"/>
      <c r="E6" s="1560"/>
      <c r="F6" s="1560"/>
      <c r="G6" s="1560"/>
      <c r="H6" s="1561"/>
    </row>
    <row r="7" spans="1:9" ht="26.25" customHeight="1" thickBot="1" thickTop="1">
      <c r="A7" s="398" t="s">
        <v>129</v>
      </c>
      <c r="B7" s="399" t="s">
        <v>130</v>
      </c>
      <c r="C7" s="400" t="s">
        <v>131</v>
      </c>
      <c r="D7" s="1586" t="s">
        <v>132</v>
      </c>
      <c r="E7" s="1586"/>
      <c r="F7" s="1586"/>
      <c r="G7" s="1586"/>
      <c r="H7" s="1587"/>
      <c r="I7" s="401"/>
    </row>
    <row r="8" spans="1:8" ht="26.25" customHeight="1" thickTop="1">
      <c r="A8" s="402">
        <v>1</v>
      </c>
      <c r="B8" s="403"/>
      <c r="C8" s="404"/>
      <c r="D8" s="1588"/>
      <c r="E8" s="1589"/>
      <c r="F8" s="1589"/>
      <c r="G8" s="1589"/>
      <c r="H8" s="1590"/>
    </row>
    <row r="9" spans="1:8" ht="15" customHeight="1">
      <c r="A9" s="405"/>
      <c r="B9" s="406" t="s">
        <v>133</v>
      </c>
      <c r="C9" s="407"/>
      <c r="D9" s="408"/>
      <c r="E9" s="1552" t="s">
        <v>134</v>
      </c>
      <c r="F9" s="1553"/>
      <c r="G9" s="1553"/>
      <c r="H9" s="1554"/>
    </row>
    <row r="10" spans="1:8" ht="13.5" customHeight="1">
      <c r="A10" s="405"/>
      <c r="B10" s="1544" t="s">
        <v>135</v>
      </c>
      <c r="C10" s="1591"/>
      <c r="D10" s="1591"/>
      <c r="E10" s="1544" t="s">
        <v>78</v>
      </c>
      <c r="F10" s="1591"/>
      <c r="G10" s="1591"/>
      <c r="H10" s="1592"/>
    </row>
    <row r="11" spans="1:8" ht="12.75" customHeight="1">
      <c r="A11" s="405"/>
      <c r="B11" s="1547"/>
      <c r="C11" s="1562"/>
      <c r="D11" s="1562"/>
      <c r="E11" s="1547"/>
      <c r="F11" s="1562"/>
      <c r="G11" s="1562"/>
      <c r="H11" s="1576"/>
    </row>
    <row r="12" spans="1:8" ht="12.75" customHeight="1" thickBot="1">
      <c r="A12" s="409"/>
      <c r="B12" s="1582"/>
      <c r="C12" s="1583"/>
      <c r="D12" s="1584"/>
      <c r="E12" s="1582"/>
      <c r="F12" s="1583"/>
      <c r="G12" s="1583"/>
      <c r="H12" s="1585"/>
    </row>
    <row r="13" spans="1:8" ht="21" customHeight="1">
      <c r="A13" s="410">
        <v>2</v>
      </c>
      <c r="B13" s="411"/>
      <c r="C13" s="412"/>
      <c r="D13" s="1593"/>
      <c r="E13" s="1593"/>
      <c r="F13" s="1593"/>
      <c r="G13" s="1593"/>
      <c r="H13" s="1594"/>
    </row>
    <row r="14" spans="1:8" ht="14.25" customHeight="1">
      <c r="A14" s="405"/>
      <c r="B14" s="406" t="s">
        <v>133</v>
      </c>
      <c r="C14" s="407"/>
      <c r="D14" s="408"/>
      <c r="E14" s="1552" t="s">
        <v>134</v>
      </c>
      <c r="F14" s="1553"/>
      <c r="G14" s="1553"/>
      <c r="H14" s="1554"/>
    </row>
    <row r="15" spans="1:8" ht="12.75" customHeight="1">
      <c r="A15" s="405"/>
      <c r="B15" s="1544"/>
      <c r="C15" s="1591"/>
      <c r="D15" s="1591"/>
      <c r="E15" s="1544"/>
      <c r="F15" s="1591"/>
      <c r="G15" s="1591"/>
      <c r="H15" s="1592"/>
    </row>
    <row r="16" spans="1:8" ht="12.75" customHeight="1">
      <c r="A16" s="405"/>
      <c r="B16" s="1547"/>
      <c r="C16" s="1562"/>
      <c r="D16" s="1562"/>
      <c r="E16" s="1547"/>
      <c r="F16" s="1562"/>
      <c r="G16" s="1562"/>
      <c r="H16" s="1576"/>
    </row>
    <row r="17" spans="1:8" ht="12.75" customHeight="1" thickBot="1">
      <c r="A17" s="409"/>
      <c r="B17" s="1582"/>
      <c r="C17" s="1583"/>
      <c r="D17" s="1584"/>
      <c r="E17" s="1582"/>
      <c r="F17" s="1583"/>
      <c r="G17" s="1583"/>
      <c r="H17" s="1585"/>
    </row>
    <row r="18" spans="1:8" ht="23.25" customHeight="1">
      <c r="A18" s="410">
        <v>3</v>
      </c>
      <c r="B18" s="411"/>
      <c r="C18" s="412"/>
      <c r="D18" s="1593"/>
      <c r="E18" s="1593"/>
      <c r="F18" s="1593"/>
      <c r="G18" s="1593"/>
      <c r="H18" s="1594"/>
    </row>
    <row r="19" spans="1:8" ht="14.25" customHeight="1">
      <c r="A19" s="405"/>
      <c r="B19" s="406" t="s">
        <v>133</v>
      </c>
      <c r="C19" s="407"/>
      <c r="D19" s="408"/>
      <c r="E19" s="1552" t="s">
        <v>134</v>
      </c>
      <c r="F19" s="1553"/>
      <c r="G19" s="1553"/>
      <c r="H19" s="1554"/>
    </row>
    <row r="20" spans="1:8" ht="12.75" customHeight="1">
      <c r="A20" s="405"/>
      <c r="B20" s="1544"/>
      <c r="C20" s="1591"/>
      <c r="D20" s="1591"/>
      <c r="E20" s="1544"/>
      <c r="F20" s="1591"/>
      <c r="G20" s="1591"/>
      <c r="H20" s="1592"/>
    </row>
    <row r="21" spans="1:8" ht="12.75" customHeight="1">
      <c r="A21" s="405"/>
      <c r="B21" s="1547"/>
      <c r="C21" s="1562"/>
      <c r="D21" s="1563"/>
      <c r="E21" s="1547"/>
      <c r="F21" s="1562"/>
      <c r="G21" s="1562"/>
      <c r="H21" s="1576"/>
    </row>
    <row r="22" spans="1:8" ht="12.75" customHeight="1" thickBot="1">
      <c r="A22" s="409"/>
      <c r="B22" s="1567"/>
      <c r="C22" s="1568"/>
      <c r="D22" s="1595"/>
      <c r="E22" s="1582"/>
      <c r="F22" s="1583"/>
      <c r="G22" s="1583"/>
      <c r="H22" s="1585"/>
    </row>
    <row r="23" spans="1:8" ht="17.25" customHeight="1">
      <c r="A23" s="410">
        <v>4</v>
      </c>
      <c r="B23" s="411"/>
      <c r="C23" s="412"/>
      <c r="D23" s="1593"/>
      <c r="E23" s="1593"/>
      <c r="F23" s="1593"/>
      <c r="G23" s="1593"/>
      <c r="H23" s="1594"/>
    </row>
    <row r="24" spans="1:8" ht="14.25" customHeight="1">
      <c r="A24" s="405"/>
      <c r="B24" s="406" t="s">
        <v>133</v>
      </c>
      <c r="C24" s="407"/>
      <c r="D24" s="408"/>
      <c r="E24" s="1552" t="s">
        <v>134</v>
      </c>
      <c r="F24" s="1553"/>
      <c r="G24" s="1553"/>
      <c r="H24" s="1554"/>
    </row>
    <row r="25" spans="1:8" ht="12.75" customHeight="1">
      <c r="A25" s="405"/>
      <c r="B25" s="1544"/>
      <c r="C25" s="1596"/>
      <c r="D25" s="1597"/>
      <c r="E25" s="1544"/>
      <c r="F25" s="1591"/>
      <c r="G25" s="1591"/>
      <c r="H25" s="1592"/>
    </row>
    <row r="26" spans="1:8" ht="12.75" customHeight="1">
      <c r="A26" s="405"/>
      <c r="B26" s="1547"/>
      <c r="C26" s="1598"/>
      <c r="D26" s="1599"/>
      <c r="E26" s="1547"/>
      <c r="F26" s="1562"/>
      <c r="G26" s="1562"/>
      <c r="H26" s="1576"/>
    </row>
    <row r="27" spans="1:8" ht="12.75" customHeight="1" thickBot="1">
      <c r="A27" s="409"/>
      <c r="B27" s="1567"/>
      <c r="C27" s="1568"/>
      <c r="D27" s="1595"/>
      <c r="E27" s="1582"/>
      <c r="F27" s="1583"/>
      <c r="G27" s="1583"/>
      <c r="H27" s="1585"/>
    </row>
    <row r="28" spans="1:8" ht="15.75" thickBot="1">
      <c r="A28" s="413"/>
      <c r="B28" s="414"/>
      <c r="C28" s="414"/>
      <c r="D28" s="414"/>
      <c r="E28" s="414"/>
      <c r="F28" s="414"/>
      <c r="G28" s="414"/>
      <c r="H28" s="414"/>
    </row>
    <row r="29" spans="1:8" ht="17.25" thickBot="1" thickTop="1">
      <c r="A29" s="1559" t="s">
        <v>320</v>
      </c>
      <c r="B29" s="1560"/>
      <c r="C29" s="1560"/>
      <c r="D29" s="1560"/>
      <c r="E29" s="1560"/>
      <c r="F29" s="1560"/>
      <c r="G29" s="1560"/>
      <c r="H29" s="1561"/>
    </row>
    <row r="30" spans="1:9" ht="26.25" customHeight="1" thickBot="1" thickTop="1">
      <c r="A30" s="415" t="s">
        <v>129</v>
      </c>
      <c r="B30" s="416" t="s">
        <v>130</v>
      </c>
      <c r="C30" s="417" t="s">
        <v>131</v>
      </c>
      <c r="D30" s="1600" t="s">
        <v>132</v>
      </c>
      <c r="E30" s="1600"/>
      <c r="F30" s="1600"/>
      <c r="G30" s="1600"/>
      <c r="H30" s="1601"/>
      <c r="I30" s="401"/>
    </row>
    <row r="31" spans="1:8" ht="34.5" customHeight="1">
      <c r="A31" s="418">
        <v>1</v>
      </c>
      <c r="B31" s="924">
        <v>40998</v>
      </c>
      <c r="C31" s="424" t="s">
        <v>773</v>
      </c>
      <c r="D31" s="1555" t="s">
        <v>774</v>
      </c>
      <c r="E31" s="1555"/>
      <c r="F31" s="1555"/>
      <c r="G31" s="1555"/>
      <c r="H31" s="1556"/>
    </row>
    <row r="32" spans="1:8" ht="18" customHeight="1">
      <c r="A32" s="418"/>
      <c r="B32" s="406" t="s">
        <v>133</v>
      </c>
      <c r="C32" s="407"/>
      <c r="D32" s="408"/>
      <c r="E32" s="406" t="s">
        <v>136</v>
      </c>
      <c r="F32" s="408"/>
      <c r="G32" s="408"/>
      <c r="H32" s="419"/>
    </row>
    <row r="33" spans="1:8" ht="12.75" customHeight="1">
      <c r="A33" s="418"/>
      <c r="B33" s="1544" t="s">
        <v>776</v>
      </c>
      <c r="C33" s="1545"/>
      <c r="D33" s="1581"/>
      <c r="E33" s="1602" t="s">
        <v>137</v>
      </c>
      <c r="F33" s="1603"/>
      <c r="G33" s="1603"/>
      <c r="H33" s="1604"/>
    </row>
    <row r="34" spans="1:8" ht="12.75" customHeight="1">
      <c r="A34" s="418"/>
      <c r="B34" s="1547"/>
      <c r="C34" s="1548"/>
      <c r="D34" s="1577"/>
      <c r="E34" s="1578" t="s">
        <v>134</v>
      </c>
      <c r="F34" s="1579"/>
      <c r="G34" s="1579"/>
      <c r="H34" s="1580"/>
    </row>
    <row r="35" spans="1:8" ht="23.25" customHeight="1">
      <c r="A35" s="418"/>
      <c r="B35" s="1547"/>
      <c r="C35" s="1562"/>
      <c r="D35" s="1563"/>
      <c r="E35" s="1564" t="s">
        <v>775</v>
      </c>
      <c r="F35" s="1565"/>
      <c r="G35" s="1565"/>
      <c r="H35" s="1566"/>
    </row>
    <row r="36" spans="1:8" ht="12.75" customHeight="1" thickBot="1">
      <c r="A36" s="420"/>
      <c r="B36" s="421"/>
      <c r="C36" s="422"/>
      <c r="D36" s="422"/>
      <c r="E36" s="1567"/>
      <c r="F36" s="1568"/>
      <c r="G36" s="1568"/>
      <c r="H36" s="1569"/>
    </row>
    <row r="37" spans="1:8" ht="25.5" customHeight="1">
      <c r="A37" s="418">
        <v>2</v>
      </c>
      <c r="B37" s="423"/>
      <c r="C37" s="424"/>
      <c r="D37" s="1555"/>
      <c r="E37" s="1555"/>
      <c r="F37" s="1555"/>
      <c r="G37" s="1555"/>
      <c r="H37" s="1556"/>
    </row>
    <row r="38" spans="1:8" ht="18" customHeight="1">
      <c r="A38" s="418"/>
      <c r="B38" s="406" t="s">
        <v>133</v>
      </c>
      <c r="C38" s="407"/>
      <c r="D38" s="408"/>
      <c r="E38" s="406"/>
      <c r="F38" s="408"/>
      <c r="G38" s="408"/>
      <c r="H38" s="419"/>
    </row>
    <row r="39" spans="1:8" ht="12.75" customHeight="1">
      <c r="A39" s="418"/>
      <c r="B39" s="1544"/>
      <c r="C39" s="1545"/>
      <c r="D39" s="1581"/>
      <c r="E39" s="1578" t="s">
        <v>134</v>
      </c>
      <c r="F39" s="1579"/>
      <c r="G39" s="1579"/>
      <c r="H39" s="1580"/>
    </row>
    <row r="40" spans="1:8" ht="12.75" customHeight="1">
      <c r="A40" s="425"/>
      <c r="B40" s="1570"/>
      <c r="C40" s="1571"/>
      <c r="D40" s="1572"/>
      <c r="E40" s="1573"/>
      <c r="F40" s="1574"/>
      <c r="G40" s="1574"/>
      <c r="H40" s="1575"/>
    </row>
    <row r="41" spans="1:8" ht="12.75" customHeight="1">
      <c r="A41" s="425"/>
      <c r="B41" s="1570"/>
      <c r="C41" s="1571"/>
      <c r="D41" s="1572"/>
      <c r="E41" s="1564"/>
      <c r="F41" s="1565"/>
      <c r="G41" s="1565"/>
      <c r="H41" s="1566"/>
    </row>
    <row r="42" spans="1:8" ht="12.75" customHeight="1" thickBot="1">
      <c r="A42" s="426"/>
      <c r="B42" s="1567"/>
      <c r="C42" s="1568"/>
      <c r="D42" s="1595"/>
      <c r="E42" s="1567"/>
      <c r="F42" s="1568"/>
      <c r="G42" s="1568"/>
      <c r="H42" s="1569"/>
    </row>
    <row r="43" spans="1:8" ht="12.75" customHeight="1">
      <c r="A43" s="205"/>
      <c r="B43" s="427"/>
      <c r="C43" s="427"/>
      <c r="D43" s="427"/>
      <c r="E43" s="427"/>
      <c r="F43" s="427"/>
      <c r="G43" s="427"/>
      <c r="H43" s="427"/>
    </row>
    <row r="44" spans="1:8" ht="12.75" customHeight="1">
      <c r="A44" s="205"/>
      <c r="B44" s="427"/>
      <c r="C44" s="427"/>
      <c r="D44" s="427"/>
      <c r="E44" s="427"/>
      <c r="F44" s="427"/>
      <c r="G44" s="427"/>
      <c r="H44" s="427"/>
    </row>
    <row r="45" spans="1:8" ht="12.75" customHeight="1">
      <c r="A45" s="205"/>
      <c r="B45" s="428"/>
      <c r="C45" s="427"/>
      <c r="D45" s="427"/>
      <c r="E45" s="427"/>
      <c r="F45" s="427"/>
      <c r="G45" s="427"/>
      <c r="H45" s="427"/>
    </row>
    <row r="46" spans="1:8" ht="12.75" customHeight="1" thickBot="1">
      <c r="A46" s="205"/>
      <c r="B46" s="427"/>
      <c r="C46" s="427"/>
      <c r="D46" s="427"/>
      <c r="E46" s="427"/>
      <c r="F46" s="427"/>
      <c r="G46" s="427"/>
      <c r="H46" s="427"/>
    </row>
    <row r="47" spans="1:8" ht="19.5" customHeight="1" thickBot="1" thickTop="1">
      <c r="A47" s="1559" t="s">
        <v>321</v>
      </c>
      <c r="B47" s="1560"/>
      <c r="C47" s="1560"/>
      <c r="D47" s="1560"/>
      <c r="E47" s="1560"/>
      <c r="F47" s="1560"/>
      <c r="G47" s="1560"/>
      <c r="H47" s="1561"/>
    </row>
    <row r="48" spans="1:9" ht="26.25" customHeight="1" thickBot="1" thickTop="1">
      <c r="A48" s="429" t="s">
        <v>129</v>
      </c>
      <c r="B48" s="417" t="s">
        <v>130</v>
      </c>
      <c r="C48" s="417" t="s">
        <v>131</v>
      </c>
      <c r="D48" s="1549" t="s">
        <v>132</v>
      </c>
      <c r="E48" s="1550"/>
      <c r="F48" s="1550"/>
      <c r="G48" s="1550"/>
      <c r="H48" s="1551"/>
      <c r="I48" s="401"/>
    </row>
    <row r="49" spans="1:8" ht="30">
      <c r="A49" s="430">
        <v>1</v>
      </c>
      <c r="B49" s="403" t="s">
        <v>767</v>
      </c>
      <c r="C49" s="424" t="s">
        <v>770</v>
      </c>
      <c r="D49" s="1555" t="s">
        <v>768</v>
      </c>
      <c r="E49" s="1555"/>
      <c r="F49" s="1555"/>
      <c r="G49" s="1555"/>
      <c r="H49" s="1556"/>
    </row>
    <row r="50" spans="1:8" ht="13.5" customHeight="1">
      <c r="A50" s="405"/>
      <c r="B50" s="406" t="s">
        <v>133</v>
      </c>
      <c r="C50" s="407"/>
      <c r="D50" s="408"/>
      <c r="E50" s="1552" t="s">
        <v>134</v>
      </c>
      <c r="F50" s="1553"/>
      <c r="G50" s="1553"/>
      <c r="H50" s="1554"/>
    </row>
    <row r="51" spans="1:8" ht="12.75" customHeight="1">
      <c r="A51" s="405"/>
      <c r="B51" s="1544" t="s">
        <v>769</v>
      </c>
      <c r="C51" s="1591"/>
      <c r="D51" s="1591"/>
      <c r="E51" s="1544" t="s">
        <v>184</v>
      </c>
      <c r="F51" s="1591"/>
      <c r="G51" s="1591"/>
      <c r="H51" s="1592"/>
    </row>
    <row r="52" spans="1:8" ht="12.75" customHeight="1">
      <c r="A52" s="405"/>
      <c r="B52" s="1547"/>
      <c r="C52" s="1562"/>
      <c r="D52" s="1562"/>
      <c r="E52" s="1547"/>
      <c r="F52" s="1562"/>
      <c r="G52" s="1562"/>
      <c r="H52" s="1576"/>
    </row>
    <row r="53" spans="1:8" ht="12.75" customHeight="1" thickBot="1">
      <c r="A53" s="409"/>
      <c r="B53" s="1557"/>
      <c r="C53" s="1558"/>
      <c r="D53" s="1558"/>
      <c r="E53" s="1557"/>
      <c r="F53" s="1558"/>
      <c r="G53" s="1558"/>
      <c r="H53" s="1605"/>
    </row>
    <row r="54" spans="1:8" ht="34.5" customHeight="1">
      <c r="A54" s="410">
        <v>2</v>
      </c>
      <c r="B54" s="923">
        <v>40997</v>
      </c>
      <c r="C54" s="412" t="s">
        <v>138</v>
      </c>
      <c r="D54" s="1593" t="s">
        <v>771</v>
      </c>
      <c r="E54" s="1593"/>
      <c r="F54" s="1593"/>
      <c r="G54" s="1593"/>
      <c r="H54" s="1594"/>
    </row>
    <row r="55" spans="1:8" ht="15" customHeight="1">
      <c r="A55" s="405"/>
      <c r="B55" s="406" t="s">
        <v>133</v>
      </c>
      <c r="C55" s="407"/>
      <c r="D55" s="408"/>
      <c r="E55" s="1552" t="s">
        <v>134</v>
      </c>
      <c r="F55" s="1553"/>
      <c r="G55" s="1553"/>
      <c r="H55" s="1554"/>
    </row>
    <row r="56" spans="1:8" ht="12.75" customHeight="1">
      <c r="A56" s="405"/>
      <c r="B56" s="1544" t="s">
        <v>772</v>
      </c>
      <c r="C56" s="1545"/>
      <c r="D56" s="1545"/>
      <c r="E56" s="1544" t="s">
        <v>184</v>
      </c>
      <c r="F56" s="1545"/>
      <c r="G56" s="1545"/>
      <c r="H56" s="1546"/>
    </row>
    <row r="57" spans="1:8" ht="12.75" customHeight="1">
      <c r="A57" s="405"/>
      <c r="B57" s="1607"/>
      <c r="C57" s="1608"/>
      <c r="D57" s="1608"/>
      <c r="E57" s="1547"/>
      <c r="F57" s="1548"/>
      <c r="G57" s="1548"/>
      <c r="H57" s="1606"/>
    </row>
    <row r="58" spans="1:8" ht="12.75" customHeight="1" thickBot="1">
      <c r="A58" s="409"/>
      <c r="B58" s="1567"/>
      <c r="C58" s="1568"/>
      <c r="D58" s="1595"/>
      <c r="E58" s="1567"/>
      <c r="F58" s="1568"/>
      <c r="G58" s="1568"/>
      <c r="H58" s="1569"/>
    </row>
    <row r="59" spans="1:8" ht="30" customHeight="1">
      <c r="A59" s="410">
        <v>3</v>
      </c>
      <c r="B59" s="924">
        <v>41039</v>
      </c>
      <c r="C59" s="424" t="s">
        <v>138</v>
      </c>
      <c r="D59" s="1555" t="s">
        <v>777</v>
      </c>
      <c r="E59" s="1555"/>
      <c r="F59" s="1555"/>
      <c r="G59" s="1555"/>
      <c r="H59" s="1556"/>
    </row>
    <row r="60" spans="1:8" ht="15" customHeight="1">
      <c r="A60" s="405"/>
      <c r="B60" s="406" t="s">
        <v>133</v>
      </c>
      <c r="C60" s="407"/>
      <c r="D60" s="408"/>
      <c r="E60" s="1552" t="s">
        <v>134</v>
      </c>
      <c r="F60" s="1553"/>
      <c r="G60" s="1553"/>
      <c r="H60" s="1554"/>
    </row>
    <row r="61" spans="1:8" ht="12.75" customHeight="1">
      <c r="A61" s="405"/>
      <c r="B61" s="1544" t="s">
        <v>778</v>
      </c>
      <c r="C61" s="1545"/>
      <c r="D61" s="1545"/>
      <c r="E61" s="1544" t="s">
        <v>184</v>
      </c>
      <c r="F61" s="1545"/>
      <c r="G61" s="1545"/>
      <c r="H61" s="1546"/>
    </row>
    <row r="62" spans="1:8" ht="15" customHeight="1">
      <c r="A62" s="405"/>
      <c r="B62" s="1547" t="s">
        <v>779</v>
      </c>
      <c r="C62" s="1548"/>
      <c r="D62" s="1548"/>
      <c r="E62" s="1547"/>
      <c r="F62" s="1548"/>
      <c r="G62" s="1548"/>
      <c r="H62" s="1606"/>
    </row>
    <row r="63" spans="1:8" ht="12.75" customHeight="1" thickBot="1">
      <c r="A63" s="409"/>
      <c r="B63" s="1567"/>
      <c r="C63" s="1568"/>
      <c r="D63" s="1568"/>
      <c r="E63" s="1567"/>
      <c r="F63" s="1568"/>
      <c r="G63" s="1568"/>
      <c r="H63" s="1569"/>
    </row>
    <row r="64" spans="1:8" ht="29.25" customHeight="1">
      <c r="A64" s="410">
        <v>4</v>
      </c>
      <c r="B64" s="423" t="s">
        <v>780</v>
      </c>
      <c r="C64" s="424" t="s">
        <v>781</v>
      </c>
      <c r="D64" s="1555" t="s">
        <v>782</v>
      </c>
      <c r="E64" s="1555"/>
      <c r="F64" s="1555"/>
      <c r="G64" s="1555"/>
      <c r="H64" s="1556"/>
    </row>
    <row r="65" spans="1:8" ht="15" customHeight="1">
      <c r="A65" s="405"/>
      <c r="B65" s="406" t="s">
        <v>133</v>
      </c>
      <c r="C65" s="407"/>
      <c r="D65" s="408"/>
      <c r="E65" s="406"/>
      <c r="F65" s="408"/>
      <c r="G65" s="408"/>
      <c r="H65" s="419"/>
    </row>
    <row r="66" spans="1:8" ht="12.75" customHeight="1">
      <c r="A66" s="405"/>
      <c r="B66" s="1544" t="s">
        <v>769</v>
      </c>
      <c r="C66" s="1545"/>
      <c r="D66" s="1581"/>
      <c r="E66" s="1578" t="s">
        <v>134</v>
      </c>
      <c r="F66" s="1579"/>
      <c r="G66" s="1579"/>
      <c r="H66" s="1580"/>
    </row>
    <row r="67" spans="1:8" ht="12.75" customHeight="1">
      <c r="A67" s="405"/>
      <c r="B67" s="1609"/>
      <c r="C67" s="1610"/>
      <c r="D67" s="1611"/>
      <c r="E67" s="1573" t="s">
        <v>184</v>
      </c>
      <c r="F67" s="1574"/>
      <c r="G67" s="1574"/>
      <c r="H67" s="1575"/>
    </row>
    <row r="68" spans="1:8" ht="12.75" customHeight="1" thickBot="1">
      <c r="A68" s="409"/>
      <c r="B68" s="1567"/>
      <c r="C68" s="1568"/>
      <c r="D68" s="1568"/>
      <c r="E68" s="1582"/>
      <c r="F68" s="1583"/>
      <c r="G68" s="1583"/>
      <c r="H68" s="1585"/>
    </row>
    <row r="69" spans="1:8" ht="27" customHeight="1">
      <c r="A69" s="410">
        <v>5</v>
      </c>
      <c r="B69" s="923">
        <v>41158</v>
      </c>
      <c r="C69" s="412" t="s">
        <v>783</v>
      </c>
      <c r="D69" s="1593" t="s">
        <v>784</v>
      </c>
      <c r="E69" s="1593"/>
      <c r="F69" s="1593"/>
      <c r="G69" s="1593"/>
      <c r="H69" s="1594"/>
    </row>
    <row r="70" spans="1:8" ht="14.25" customHeight="1">
      <c r="A70" s="405"/>
      <c r="B70" s="406" t="s">
        <v>133</v>
      </c>
      <c r="C70" s="407"/>
      <c r="D70" s="408"/>
      <c r="E70" s="1552" t="s">
        <v>134</v>
      </c>
      <c r="F70" s="1553"/>
      <c r="G70" s="1553"/>
      <c r="H70" s="1554"/>
    </row>
    <row r="71" spans="1:8" ht="60" customHeight="1">
      <c r="A71" s="405"/>
      <c r="B71" s="1544" t="s">
        <v>785</v>
      </c>
      <c r="C71" s="1545"/>
      <c r="D71" s="1545"/>
      <c r="E71" s="1544" t="s">
        <v>184</v>
      </c>
      <c r="F71" s="1545"/>
      <c r="G71" s="1545"/>
      <c r="H71" s="1546"/>
    </row>
    <row r="72" spans="1:8" ht="12.75" customHeight="1">
      <c r="A72" s="405"/>
      <c r="B72" s="1547"/>
      <c r="C72" s="1548"/>
      <c r="D72" s="1548"/>
      <c r="E72" s="1547"/>
      <c r="F72" s="1548"/>
      <c r="G72" s="1548"/>
      <c r="H72" s="1606"/>
    </row>
    <row r="73" spans="1:8" ht="12.75" customHeight="1" thickBot="1">
      <c r="A73" s="409"/>
      <c r="B73" s="1567"/>
      <c r="C73" s="1568"/>
      <c r="D73" s="1568"/>
      <c r="E73" s="1582"/>
      <c r="F73" s="1583"/>
      <c r="G73" s="1583"/>
      <c r="H73" s="1585"/>
    </row>
    <row r="74" spans="1:8" ht="30" customHeight="1">
      <c r="A74" s="410">
        <v>6</v>
      </c>
      <c r="B74" s="923">
        <v>41227</v>
      </c>
      <c r="C74" s="412" t="s">
        <v>770</v>
      </c>
      <c r="D74" s="1612" t="s">
        <v>841</v>
      </c>
      <c r="E74" s="1593"/>
      <c r="F74" s="1593"/>
      <c r="G74" s="1593"/>
      <c r="H74" s="1594"/>
    </row>
    <row r="75" spans="1:8" ht="13.5" customHeight="1">
      <c r="A75" s="405"/>
      <c r="B75" s="406" t="s">
        <v>133</v>
      </c>
      <c r="C75" s="407"/>
      <c r="D75" s="408"/>
      <c r="E75" s="1552" t="s">
        <v>134</v>
      </c>
      <c r="F75" s="1553"/>
      <c r="G75" s="1553"/>
      <c r="H75" s="1554"/>
    </row>
    <row r="76" spans="1:8" ht="12.75" customHeight="1">
      <c r="A76" s="405"/>
      <c r="B76" s="1544" t="s">
        <v>769</v>
      </c>
      <c r="C76" s="1545"/>
      <c r="D76" s="1545"/>
      <c r="E76" s="1544" t="s">
        <v>184</v>
      </c>
      <c r="F76" s="1545"/>
      <c r="G76" s="1545"/>
      <c r="H76" s="1546"/>
    </row>
    <row r="77" spans="1:8" ht="12.75" customHeight="1">
      <c r="A77" s="405"/>
      <c r="B77" s="1547"/>
      <c r="C77" s="1548"/>
      <c r="D77" s="1548"/>
      <c r="E77" s="1547"/>
      <c r="F77" s="1548"/>
      <c r="G77" s="1548"/>
      <c r="H77" s="1606"/>
    </row>
    <row r="78" spans="1:8" ht="12.75" customHeight="1" thickBot="1">
      <c r="A78" s="409"/>
      <c r="B78" s="1567"/>
      <c r="C78" s="1568"/>
      <c r="D78" s="1568"/>
      <c r="E78" s="1582"/>
      <c r="F78" s="1583"/>
      <c r="G78" s="1583"/>
      <c r="H78" s="1585"/>
    </row>
    <row r="79" spans="1:8" ht="27" customHeight="1">
      <c r="A79" s="410">
        <v>7</v>
      </c>
      <c r="B79" s="923">
        <v>41228</v>
      </c>
      <c r="C79" s="412" t="s">
        <v>138</v>
      </c>
      <c r="D79" s="1612" t="s">
        <v>840</v>
      </c>
      <c r="E79" s="1593"/>
      <c r="F79" s="1593"/>
      <c r="G79" s="1593"/>
      <c r="H79" s="1594"/>
    </row>
    <row r="80" spans="1:8" ht="15" customHeight="1">
      <c r="A80" s="405"/>
      <c r="B80" s="406" t="s">
        <v>133</v>
      </c>
      <c r="C80" s="407"/>
      <c r="D80" s="408"/>
      <c r="E80" s="1552" t="s">
        <v>134</v>
      </c>
      <c r="F80" s="1553"/>
      <c r="G80" s="1553"/>
      <c r="H80" s="1554"/>
    </row>
    <row r="81" spans="1:8" ht="12.75" customHeight="1">
      <c r="A81" s="405"/>
      <c r="B81" s="1544" t="s">
        <v>769</v>
      </c>
      <c r="C81" s="1545"/>
      <c r="D81" s="1545"/>
      <c r="E81" s="1544" t="s">
        <v>184</v>
      </c>
      <c r="F81" s="1545"/>
      <c r="G81" s="1545"/>
      <c r="H81" s="1546"/>
    </row>
    <row r="82" spans="1:8" ht="12.75" customHeight="1">
      <c r="A82" s="405"/>
      <c r="B82" s="1547"/>
      <c r="C82" s="1548"/>
      <c r="D82" s="1548"/>
      <c r="E82" s="1547"/>
      <c r="F82" s="1548"/>
      <c r="G82" s="1548"/>
      <c r="H82" s="1606"/>
    </row>
    <row r="83" spans="1:8" ht="12.75" customHeight="1" thickBot="1">
      <c r="A83" s="409"/>
      <c r="B83" s="1567"/>
      <c r="C83" s="1568"/>
      <c r="D83" s="1568"/>
      <c r="E83" s="1582"/>
      <c r="F83" s="1583"/>
      <c r="G83" s="1583"/>
      <c r="H83" s="1585"/>
    </row>
    <row r="87" spans="2:5" ht="15">
      <c r="B87" s="112" t="s">
        <v>786</v>
      </c>
      <c r="C87" s="172" t="s">
        <v>722</v>
      </c>
      <c r="E87" s="112" t="s">
        <v>0</v>
      </c>
    </row>
    <row r="88" spans="2:5" ht="15">
      <c r="B88" s="112" t="s">
        <v>21</v>
      </c>
      <c r="C88" s="913">
        <v>41320</v>
      </c>
      <c r="E88" s="112" t="s">
        <v>1</v>
      </c>
    </row>
  </sheetData>
  <sheetProtection/>
  <mergeCells count="110">
    <mergeCell ref="B83:D83"/>
    <mergeCell ref="E83:H83"/>
    <mergeCell ref="E77:H77"/>
    <mergeCell ref="B81:D81"/>
    <mergeCell ref="B78:D78"/>
    <mergeCell ref="E78:H78"/>
    <mergeCell ref="D79:H79"/>
    <mergeCell ref="E80:H80"/>
    <mergeCell ref="E81:H81"/>
    <mergeCell ref="B82:D82"/>
    <mergeCell ref="E82:H82"/>
    <mergeCell ref="D69:H69"/>
    <mergeCell ref="D74:H74"/>
    <mergeCell ref="E75:H75"/>
    <mergeCell ref="B73:D73"/>
    <mergeCell ref="B72:D72"/>
    <mergeCell ref="E72:H72"/>
    <mergeCell ref="E73:H73"/>
    <mergeCell ref="E70:H70"/>
    <mergeCell ref="B71:D71"/>
    <mergeCell ref="E71:H71"/>
    <mergeCell ref="E68:H68"/>
    <mergeCell ref="B67:D67"/>
    <mergeCell ref="B63:D63"/>
    <mergeCell ref="D64:H64"/>
    <mergeCell ref="B66:D66"/>
    <mergeCell ref="E66:H66"/>
    <mergeCell ref="E67:H67"/>
    <mergeCell ref="B68:D68"/>
    <mergeCell ref="D59:H59"/>
    <mergeCell ref="E63:H63"/>
    <mergeCell ref="B62:D62"/>
    <mergeCell ref="E62:H62"/>
    <mergeCell ref="B56:D56"/>
    <mergeCell ref="E56:H56"/>
    <mergeCell ref="E57:H57"/>
    <mergeCell ref="B58:D58"/>
    <mergeCell ref="E58:H58"/>
    <mergeCell ref="B57:D57"/>
    <mergeCell ref="E55:H55"/>
    <mergeCell ref="E51:H51"/>
    <mergeCell ref="B52:D52"/>
    <mergeCell ref="E52:H52"/>
    <mergeCell ref="B51:D51"/>
    <mergeCell ref="E53:H53"/>
    <mergeCell ref="D54:H54"/>
    <mergeCell ref="E25:H25"/>
    <mergeCell ref="B26:D26"/>
    <mergeCell ref="E26:H26"/>
    <mergeCell ref="B42:D42"/>
    <mergeCell ref="E42:H42"/>
    <mergeCell ref="A29:H29"/>
    <mergeCell ref="D30:H30"/>
    <mergeCell ref="B33:D33"/>
    <mergeCell ref="E33:H33"/>
    <mergeCell ref="D31:H31"/>
    <mergeCell ref="E20:H20"/>
    <mergeCell ref="B21:D21"/>
    <mergeCell ref="B22:D22"/>
    <mergeCell ref="E22:H22"/>
    <mergeCell ref="D23:H23"/>
    <mergeCell ref="E24:H24"/>
    <mergeCell ref="D13:H13"/>
    <mergeCell ref="E14:H14"/>
    <mergeCell ref="B15:D15"/>
    <mergeCell ref="B27:D27"/>
    <mergeCell ref="B25:D25"/>
    <mergeCell ref="E27:H27"/>
    <mergeCell ref="E21:H21"/>
    <mergeCell ref="D18:H18"/>
    <mergeCell ref="E19:H19"/>
    <mergeCell ref="B20:D20"/>
    <mergeCell ref="E17:H17"/>
    <mergeCell ref="A6:H6"/>
    <mergeCell ref="D7:H7"/>
    <mergeCell ref="D8:H8"/>
    <mergeCell ref="E9:H9"/>
    <mergeCell ref="B10:D10"/>
    <mergeCell ref="E10:H10"/>
    <mergeCell ref="E12:H12"/>
    <mergeCell ref="E15:H15"/>
    <mergeCell ref="B12:D12"/>
    <mergeCell ref="B11:D11"/>
    <mergeCell ref="E11:H11"/>
    <mergeCell ref="B34:D34"/>
    <mergeCell ref="E34:H34"/>
    <mergeCell ref="D37:H37"/>
    <mergeCell ref="B39:D39"/>
    <mergeCell ref="E39:H39"/>
    <mergeCell ref="B16:D16"/>
    <mergeCell ref="E16:H16"/>
    <mergeCell ref="B17:D17"/>
    <mergeCell ref="A47:H47"/>
    <mergeCell ref="B35:D35"/>
    <mergeCell ref="E35:H35"/>
    <mergeCell ref="E36:H36"/>
    <mergeCell ref="E41:H41"/>
    <mergeCell ref="B40:D40"/>
    <mergeCell ref="E40:H40"/>
    <mergeCell ref="B41:D41"/>
    <mergeCell ref="B76:D76"/>
    <mergeCell ref="E76:H76"/>
    <mergeCell ref="B77:D77"/>
    <mergeCell ref="D48:H48"/>
    <mergeCell ref="E50:H50"/>
    <mergeCell ref="D49:H49"/>
    <mergeCell ref="E60:H60"/>
    <mergeCell ref="E61:H61"/>
    <mergeCell ref="B61:D61"/>
    <mergeCell ref="B53:D53"/>
  </mergeCells>
  <printOptions horizontalCentered="1"/>
  <pageMargins left="0.7874015748031497" right="0.7874015748031497" top="0.984251968503937" bottom="0.984251968503937" header="0.5118110236220472" footer="0.5118110236220472"/>
  <pageSetup fitToHeight="2" horizontalDpi="600" verticalDpi="600" orientation="portrait" scale="83" r:id="rId1"/>
  <rowBreaks count="1" manualBreakCount="1">
    <brk id="45" max="255" man="1"/>
  </rowBreaks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4"/>
  <sheetViews>
    <sheetView zoomScalePageLayoutView="0" workbookViewId="0" topLeftCell="A43">
      <selection activeCell="K19" sqref="K19"/>
    </sheetView>
  </sheetViews>
  <sheetFormatPr defaultColWidth="9.140625" defaultRowHeight="12.75"/>
  <cols>
    <col min="1" max="1" width="20.57421875" style="1037" customWidth="1"/>
    <col min="2" max="10" width="12.7109375" style="1037" customWidth="1"/>
    <col min="11" max="13" width="12.7109375" style="1038" customWidth="1"/>
    <col min="14" max="16384" width="9.140625" style="1037" customWidth="1"/>
  </cols>
  <sheetData>
    <row r="1" spans="1:13" ht="15">
      <c r="A1" s="1034" t="s">
        <v>861</v>
      </c>
      <c r="B1" s="1035"/>
      <c r="C1" s="1036"/>
      <c r="D1" s="1036"/>
      <c r="M1" s="1039" t="s">
        <v>366</v>
      </c>
    </row>
    <row r="2" spans="1:13" ht="15">
      <c r="A2" s="1034" t="s">
        <v>679</v>
      </c>
      <c r="B2" s="1035"/>
      <c r="C2" s="1036"/>
      <c r="D2" s="1036"/>
      <c r="M2" s="1039" t="s">
        <v>844</v>
      </c>
    </row>
    <row r="3" spans="1:4" ht="15">
      <c r="A3" s="1040"/>
      <c r="B3" s="1041"/>
      <c r="C3" s="1041"/>
      <c r="D3" s="1041"/>
    </row>
    <row r="4" spans="1:13" ht="15.75">
      <c r="A4" s="1042" t="s">
        <v>327</v>
      </c>
      <c r="B4" s="1041"/>
      <c r="C4" s="1041"/>
      <c r="D4" s="1041"/>
      <c r="M4" s="1043"/>
    </row>
    <row r="5" spans="1:4" ht="15">
      <c r="A5" s="1041"/>
      <c r="B5" s="1041"/>
      <c r="C5" s="1041"/>
      <c r="D5" s="1041"/>
    </row>
    <row r="6" ht="15.75" thickBot="1">
      <c r="A6" s="1044" t="s">
        <v>265</v>
      </c>
    </row>
    <row r="7" spans="1:13" ht="13.5" customHeight="1" thickBot="1">
      <c r="A7" s="1619" t="s">
        <v>202</v>
      </c>
      <c r="B7" s="1621" t="s">
        <v>203</v>
      </c>
      <c r="C7" s="1613" t="s">
        <v>204</v>
      </c>
      <c r="D7" s="1613" t="s">
        <v>205</v>
      </c>
      <c r="E7" s="1613" t="s">
        <v>206</v>
      </c>
      <c r="F7" s="1613" t="s">
        <v>204</v>
      </c>
      <c r="G7" s="1613" t="s">
        <v>205</v>
      </c>
      <c r="H7" s="1613" t="s">
        <v>207</v>
      </c>
      <c r="I7" s="1613" t="s">
        <v>204</v>
      </c>
      <c r="J7" s="1613" t="s">
        <v>205</v>
      </c>
      <c r="K7" s="1616" t="s">
        <v>208</v>
      </c>
      <c r="L7" s="1618" t="s">
        <v>209</v>
      </c>
      <c r="M7" s="1618"/>
    </row>
    <row r="8" spans="1:13" ht="15.75" thickBot="1">
      <c r="A8" s="1620"/>
      <c r="B8" s="1622"/>
      <c r="C8" s="1614"/>
      <c r="D8" s="1614"/>
      <c r="E8" s="1615"/>
      <c r="F8" s="1614"/>
      <c r="G8" s="1614"/>
      <c r="H8" s="1615"/>
      <c r="I8" s="1614"/>
      <c r="J8" s="1614"/>
      <c r="K8" s="1617"/>
      <c r="L8" s="1045" t="s">
        <v>206</v>
      </c>
      <c r="M8" s="1045" t="s">
        <v>207</v>
      </c>
    </row>
    <row r="9" spans="1:13" ht="15">
      <c r="A9" s="1046" t="s">
        <v>210</v>
      </c>
      <c r="B9" s="1047">
        <f>SUM(B10:B11)</f>
        <v>57942.54</v>
      </c>
      <c r="C9" s="1048"/>
      <c r="D9" s="1049"/>
      <c r="E9" s="1050">
        <f>SUM(E10:E11)</f>
        <v>43151.06</v>
      </c>
      <c r="F9" s="1048"/>
      <c r="G9" s="1049"/>
      <c r="H9" s="1050">
        <f>SUM(H10:H11)</f>
        <v>14791.48</v>
      </c>
      <c r="I9" s="1048"/>
      <c r="J9" s="1049"/>
      <c r="K9" s="1051">
        <v>291</v>
      </c>
      <c r="L9" s="1052">
        <f>(E9/K9)*1000</f>
        <v>148285.4295532646</v>
      </c>
      <c r="M9" s="1052">
        <f>(H9/K9)*1000</f>
        <v>50829.82817869416</v>
      </c>
    </row>
    <row r="10" spans="1:13" ht="15">
      <c r="A10" s="1053" t="s">
        <v>211</v>
      </c>
      <c r="B10" s="1054">
        <v>51078.37</v>
      </c>
      <c r="C10" s="1055"/>
      <c r="D10" s="1056"/>
      <c r="E10" s="1057">
        <v>43009.75</v>
      </c>
      <c r="F10" s="1055"/>
      <c r="G10" s="1056"/>
      <c r="H10" s="1057">
        <v>8068.62</v>
      </c>
      <c r="I10" s="1055"/>
      <c r="J10" s="1056"/>
      <c r="K10" s="1058">
        <v>291</v>
      </c>
      <c r="L10" s="1059">
        <f>(E10/K10)*1000</f>
        <v>147799.82817869415</v>
      </c>
      <c r="M10" s="1059">
        <f>(H10/K10)*1000</f>
        <v>27727.21649484536</v>
      </c>
    </row>
    <row r="11" spans="1:13" ht="15.75" thickBot="1">
      <c r="A11" s="1060" t="s">
        <v>212</v>
      </c>
      <c r="B11" s="1061">
        <v>6864.17</v>
      </c>
      <c r="C11" s="1062"/>
      <c r="D11" s="1063"/>
      <c r="E11" s="1064">
        <v>141.31</v>
      </c>
      <c r="F11" s="1062"/>
      <c r="G11" s="1063"/>
      <c r="H11" s="1064">
        <v>6722.86</v>
      </c>
      <c r="I11" s="1062"/>
      <c r="J11" s="1063"/>
      <c r="K11" s="1065">
        <v>291</v>
      </c>
      <c r="L11" s="1066">
        <f>(E11/K11)*1000</f>
        <v>485.6013745704467</v>
      </c>
      <c r="M11" s="1066">
        <f>(H11/K11)*1000</f>
        <v>23102.611683848794</v>
      </c>
    </row>
    <row r="12" spans="1:13" ht="15">
      <c r="A12" s="1067"/>
      <c r="B12" s="1068"/>
      <c r="C12" s="1069"/>
      <c r="D12" s="1070"/>
      <c r="E12" s="1068"/>
      <c r="F12" s="1069"/>
      <c r="G12" s="1070"/>
      <c r="H12" s="1068"/>
      <c r="I12" s="1069"/>
      <c r="J12" s="1070"/>
      <c r="K12" s="1071"/>
      <c r="L12" s="1072"/>
      <c r="M12" s="1072"/>
    </row>
    <row r="13" spans="1:3" ht="15.75" thickBot="1">
      <c r="A13" s="1073" t="s">
        <v>322</v>
      </c>
      <c r="C13" s="1074"/>
    </row>
    <row r="14" spans="1:13" ht="15.75" thickBot="1">
      <c r="A14" s="1619" t="s">
        <v>202</v>
      </c>
      <c r="B14" s="1621" t="s">
        <v>203</v>
      </c>
      <c r="C14" s="1613" t="s">
        <v>204</v>
      </c>
      <c r="D14" s="1613" t="s">
        <v>205</v>
      </c>
      <c r="E14" s="1613" t="s">
        <v>206</v>
      </c>
      <c r="F14" s="1613" t="s">
        <v>204</v>
      </c>
      <c r="G14" s="1613" t="s">
        <v>205</v>
      </c>
      <c r="H14" s="1613" t="s">
        <v>207</v>
      </c>
      <c r="I14" s="1613" t="s">
        <v>204</v>
      </c>
      <c r="J14" s="1613" t="s">
        <v>205</v>
      </c>
      <c r="K14" s="1616" t="s">
        <v>208</v>
      </c>
      <c r="L14" s="1618" t="s">
        <v>209</v>
      </c>
      <c r="M14" s="1618"/>
    </row>
    <row r="15" spans="1:13" ht="15.75" thickBot="1">
      <c r="A15" s="1620"/>
      <c r="B15" s="1622"/>
      <c r="C15" s="1614"/>
      <c r="D15" s="1614"/>
      <c r="E15" s="1615"/>
      <c r="F15" s="1614"/>
      <c r="G15" s="1614"/>
      <c r="H15" s="1615"/>
      <c r="I15" s="1614"/>
      <c r="J15" s="1614"/>
      <c r="K15" s="1617"/>
      <c r="L15" s="1045" t="s">
        <v>206</v>
      </c>
      <c r="M15" s="1045" t="s">
        <v>207</v>
      </c>
    </row>
    <row r="16" spans="1:13" ht="15">
      <c r="A16" s="1046" t="s">
        <v>210</v>
      </c>
      <c r="B16" s="1047">
        <f>SUM(B17:B18)</f>
        <v>56446.58</v>
      </c>
      <c r="C16" s="1075">
        <f>B16/B9</f>
        <v>0.9741820085898892</v>
      </c>
      <c r="D16" s="1076">
        <f>B16-B9</f>
        <v>-1495.9599999999991</v>
      </c>
      <c r="E16" s="1050">
        <f>SUM(E17:E18)</f>
        <v>42776.794</v>
      </c>
      <c r="F16" s="1075">
        <f>E16/E9</f>
        <v>0.9913266093579162</v>
      </c>
      <c r="G16" s="1076">
        <f>E16-E9</f>
        <v>-374.265999999996</v>
      </c>
      <c r="H16" s="1050">
        <f>SUM(H17:H18)</f>
        <v>13669.79</v>
      </c>
      <c r="I16" s="1075">
        <f>H16/H9</f>
        <v>0.9241664796220528</v>
      </c>
      <c r="J16" s="1076">
        <f>H16-H9</f>
        <v>-1121.6899999999987</v>
      </c>
      <c r="K16" s="1051">
        <v>265</v>
      </c>
      <c r="L16" s="1059">
        <f>(E16/K16)*1000</f>
        <v>161421.8641509434</v>
      </c>
      <c r="M16" s="1052">
        <f>(H16/K16)*1000</f>
        <v>51584.113207547176</v>
      </c>
    </row>
    <row r="17" spans="1:13" ht="15">
      <c r="A17" s="1053" t="s">
        <v>211</v>
      </c>
      <c r="B17" s="1077">
        <f>SUM(B23+B29+B35+B41+B47+B53+B59)</f>
        <v>49947.62</v>
      </c>
      <c r="C17" s="1078">
        <f>B17/B10</f>
        <v>0.9778624494086244</v>
      </c>
      <c r="D17" s="1079">
        <f>B17-B10</f>
        <v>-1130.75</v>
      </c>
      <c r="E17" s="1080">
        <f>SUM(E23+E29+E35+E41+E47+E53+E59)</f>
        <v>42625.69</v>
      </c>
      <c r="F17" s="1078">
        <f>E17/E10</f>
        <v>0.9910703968286261</v>
      </c>
      <c r="G17" s="1079">
        <f>E17-E10</f>
        <v>-384.0599999999977</v>
      </c>
      <c r="H17" s="1080">
        <f>SUM(H23+H29+H35+H41+H47+H53+H59)</f>
        <v>7321.93</v>
      </c>
      <c r="I17" s="1078">
        <f>H17/H10</f>
        <v>0.9074575330106016</v>
      </c>
      <c r="J17" s="1079">
        <f>H17-H10</f>
        <v>-746.6899999999996</v>
      </c>
      <c r="K17" s="1058">
        <v>265</v>
      </c>
      <c r="L17" s="1059">
        <f>(E17/K17)*1000</f>
        <v>160851.66037735852</v>
      </c>
      <c r="M17" s="1059">
        <f>(H17/K17)*1000</f>
        <v>27629.92452830189</v>
      </c>
    </row>
    <row r="18" spans="1:13" ht="15.75" thickBot="1">
      <c r="A18" s="1060" t="s">
        <v>212</v>
      </c>
      <c r="B18" s="1077">
        <f>SUM(B24+B30+B36+B42+B48+B54+B60)</f>
        <v>6498.960000000001</v>
      </c>
      <c r="C18" s="1081">
        <f>B18/B11</f>
        <v>0.9467947326479387</v>
      </c>
      <c r="D18" s="1082">
        <f>B18-B11</f>
        <v>-365.2099999999991</v>
      </c>
      <c r="E18" s="1080">
        <f>SUM(E24+E30+E36+E42+E48+E54+E60)</f>
        <v>151.10399999999998</v>
      </c>
      <c r="F18" s="1081">
        <f>E18/E11</f>
        <v>1.0693086122708937</v>
      </c>
      <c r="G18" s="1082">
        <f>E18-E11</f>
        <v>9.793999999999983</v>
      </c>
      <c r="H18" s="1083">
        <f>SUM(H24+H30+H36+H42+H48+H54+H60)</f>
        <v>6347.860000000001</v>
      </c>
      <c r="I18" s="1081">
        <f>H18/H11</f>
        <v>0.9442201682022235</v>
      </c>
      <c r="J18" s="1082">
        <f>H18-H11</f>
        <v>-374.9999999999991</v>
      </c>
      <c r="K18" s="1065">
        <v>265</v>
      </c>
      <c r="L18" s="1066">
        <f>(E18/K18)*1000</f>
        <v>570.2037735849055</v>
      </c>
      <c r="M18" s="1066">
        <f>(H18/K18)*1000</f>
        <v>23954.188679245286</v>
      </c>
    </row>
    <row r="19" ht="15.75" thickBot="1"/>
    <row r="20" spans="1:13" ht="15.75" thickBot="1">
      <c r="A20" s="1619" t="s">
        <v>862</v>
      </c>
      <c r="B20" s="1621" t="s">
        <v>203</v>
      </c>
      <c r="C20" s="1613" t="s">
        <v>204</v>
      </c>
      <c r="D20" s="1613" t="s">
        <v>205</v>
      </c>
      <c r="E20" s="1613" t="s">
        <v>206</v>
      </c>
      <c r="F20" s="1613" t="s">
        <v>204</v>
      </c>
      <c r="G20" s="1613" t="s">
        <v>205</v>
      </c>
      <c r="H20" s="1613" t="s">
        <v>207</v>
      </c>
      <c r="I20" s="1613" t="s">
        <v>204</v>
      </c>
      <c r="J20" s="1613" t="s">
        <v>205</v>
      </c>
      <c r="K20" s="1616" t="s">
        <v>208</v>
      </c>
      <c r="L20" s="1618" t="s">
        <v>209</v>
      </c>
      <c r="M20" s="1618"/>
    </row>
    <row r="21" spans="1:13" ht="15.75" thickBot="1">
      <c r="A21" s="1620"/>
      <c r="B21" s="1622"/>
      <c r="C21" s="1614"/>
      <c r="D21" s="1614"/>
      <c r="E21" s="1615"/>
      <c r="F21" s="1614"/>
      <c r="G21" s="1614"/>
      <c r="H21" s="1615"/>
      <c r="I21" s="1614"/>
      <c r="J21" s="1614"/>
      <c r="K21" s="1617"/>
      <c r="L21" s="1045" t="s">
        <v>206</v>
      </c>
      <c r="M21" s="1045" t="s">
        <v>207</v>
      </c>
    </row>
    <row r="22" spans="1:13" ht="15">
      <c r="A22" s="1046" t="s">
        <v>210</v>
      </c>
      <c r="B22" s="1047">
        <f>SUM(B23:B24)</f>
        <v>25319.12</v>
      </c>
      <c r="C22" s="1084" t="s">
        <v>78</v>
      </c>
      <c r="D22" s="1085" t="s">
        <v>78</v>
      </c>
      <c r="E22" s="1050">
        <f>SUM(E23:E24)</f>
        <v>21136.584</v>
      </c>
      <c r="F22" s="1084" t="s">
        <v>78</v>
      </c>
      <c r="G22" s="1085" t="s">
        <v>78</v>
      </c>
      <c r="H22" s="1050">
        <f>SUM(H23:H24)</f>
        <v>4182.54</v>
      </c>
      <c r="I22" s="1084" t="s">
        <v>78</v>
      </c>
      <c r="J22" s="1085" t="s">
        <v>78</v>
      </c>
      <c r="K22" s="1051">
        <v>359</v>
      </c>
      <c r="L22" s="1052">
        <f>(E22/K22)*1000</f>
        <v>58876.27855153203</v>
      </c>
      <c r="M22" s="1052">
        <f>(H22/K22)*1000</f>
        <v>11650.529247910865</v>
      </c>
    </row>
    <row r="23" spans="1:13" ht="15">
      <c r="A23" s="1053" t="s">
        <v>211</v>
      </c>
      <c r="B23" s="1054">
        <v>24394.78</v>
      </c>
      <c r="C23" s="1086" t="s">
        <v>78</v>
      </c>
      <c r="D23" s="1087" t="s">
        <v>78</v>
      </c>
      <c r="E23" s="1057">
        <v>21053.77</v>
      </c>
      <c r="F23" s="1086" t="s">
        <v>78</v>
      </c>
      <c r="G23" s="1087" t="s">
        <v>78</v>
      </c>
      <c r="H23" s="1057">
        <v>3341.01</v>
      </c>
      <c r="I23" s="1086" t="s">
        <v>78</v>
      </c>
      <c r="J23" s="1087" t="s">
        <v>78</v>
      </c>
      <c r="K23" s="1058">
        <v>359</v>
      </c>
      <c r="L23" s="1059">
        <f>(E23/K23)*1000</f>
        <v>58645.59888579387</v>
      </c>
      <c r="M23" s="1059">
        <f>(H23/K23)*1000</f>
        <v>9306.434540389972</v>
      </c>
    </row>
    <row r="24" spans="1:13" ht="15.75" thickBot="1">
      <c r="A24" s="1060" t="s">
        <v>212</v>
      </c>
      <c r="B24" s="1061">
        <v>924.34</v>
      </c>
      <c r="C24" s="1088" t="s">
        <v>78</v>
      </c>
      <c r="D24" s="1089" t="s">
        <v>78</v>
      </c>
      <c r="E24" s="1064">
        <v>82.814</v>
      </c>
      <c r="F24" s="1088" t="s">
        <v>78</v>
      </c>
      <c r="G24" s="1089" t="s">
        <v>78</v>
      </c>
      <c r="H24" s="1064">
        <v>841.53</v>
      </c>
      <c r="I24" s="1088" t="s">
        <v>78</v>
      </c>
      <c r="J24" s="1089" t="s">
        <v>78</v>
      </c>
      <c r="K24" s="1065">
        <v>359</v>
      </c>
      <c r="L24" s="1066">
        <f>(E24/K24)*1000</f>
        <v>230.67966573816153</v>
      </c>
      <c r="M24" s="1066">
        <f>(H24/K24)*1000</f>
        <v>2344.0947075208915</v>
      </c>
    </row>
    <row r="25" ht="15.75" thickBot="1"/>
    <row r="26" spans="1:13" ht="15.75" thickBot="1">
      <c r="A26" s="1619" t="s">
        <v>863</v>
      </c>
      <c r="B26" s="1621" t="s">
        <v>203</v>
      </c>
      <c r="C26" s="1613" t="s">
        <v>204</v>
      </c>
      <c r="D26" s="1613" t="s">
        <v>205</v>
      </c>
      <c r="E26" s="1613" t="s">
        <v>206</v>
      </c>
      <c r="F26" s="1613" t="s">
        <v>204</v>
      </c>
      <c r="G26" s="1613" t="s">
        <v>205</v>
      </c>
      <c r="H26" s="1613" t="s">
        <v>207</v>
      </c>
      <c r="I26" s="1613" t="s">
        <v>204</v>
      </c>
      <c r="J26" s="1613" t="s">
        <v>205</v>
      </c>
      <c r="K26" s="1616" t="s">
        <v>208</v>
      </c>
      <c r="L26" s="1618" t="s">
        <v>209</v>
      </c>
      <c r="M26" s="1618"/>
    </row>
    <row r="27" spans="1:13" ht="15.75" thickBot="1">
      <c r="A27" s="1620"/>
      <c r="B27" s="1622"/>
      <c r="C27" s="1614"/>
      <c r="D27" s="1614"/>
      <c r="E27" s="1615"/>
      <c r="F27" s="1614"/>
      <c r="G27" s="1614"/>
      <c r="H27" s="1615"/>
      <c r="I27" s="1614"/>
      <c r="J27" s="1614"/>
      <c r="K27" s="1617"/>
      <c r="L27" s="1045" t="s">
        <v>206</v>
      </c>
      <c r="M27" s="1045" t="s">
        <v>207</v>
      </c>
    </row>
    <row r="28" spans="1:13" ht="15">
      <c r="A28" s="1046" t="s">
        <v>210</v>
      </c>
      <c r="B28" s="1047">
        <f>SUM(B29:B30)</f>
        <v>17156.7</v>
      </c>
      <c r="C28" s="1084" t="s">
        <v>78</v>
      </c>
      <c r="D28" s="1085" t="s">
        <v>78</v>
      </c>
      <c r="E28" s="1050">
        <f>SUM(E29:E30)</f>
        <v>14474.09</v>
      </c>
      <c r="F28" s="1084" t="s">
        <v>78</v>
      </c>
      <c r="G28" s="1085" t="s">
        <v>78</v>
      </c>
      <c r="H28" s="1050">
        <f>SUM(H29:H30)</f>
        <v>2682.61</v>
      </c>
      <c r="I28" s="1084" t="s">
        <v>78</v>
      </c>
      <c r="J28" s="1085" t="s">
        <v>78</v>
      </c>
      <c r="K28" s="1051">
        <v>298</v>
      </c>
      <c r="L28" s="1052">
        <f>(E28/K28)*1000</f>
        <v>48570.77181208054</v>
      </c>
      <c r="M28" s="1052">
        <f>(H28/K28)*1000</f>
        <v>9002.046979865772</v>
      </c>
    </row>
    <row r="29" spans="1:13" ht="15">
      <c r="A29" s="1053" t="s">
        <v>211</v>
      </c>
      <c r="B29" s="1054">
        <v>16928.93</v>
      </c>
      <c r="C29" s="1086" t="s">
        <v>78</v>
      </c>
      <c r="D29" s="1087" t="s">
        <v>78</v>
      </c>
      <c r="E29" s="1057">
        <v>14405.8</v>
      </c>
      <c r="F29" s="1086" t="s">
        <v>78</v>
      </c>
      <c r="G29" s="1087" t="s">
        <v>78</v>
      </c>
      <c r="H29" s="1057">
        <v>2523.13</v>
      </c>
      <c r="I29" s="1086" t="s">
        <v>78</v>
      </c>
      <c r="J29" s="1087" t="s">
        <v>78</v>
      </c>
      <c r="K29" s="1058">
        <v>298</v>
      </c>
      <c r="L29" s="1059">
        <f>(E29/K29)*1000</f>
        <v>48341.610738255025</v>
      </c>
      <c r="M29" s="1059">
        <f>(H29/K29)*1000</f>
        <v>8466.879194630874</v>
      </c>
    </row>
    <row r="30" spans="1:13" ht="15.75" thickBot="1">
      <c r="A30" s="1060" t="s">
        <v>212</v>
      </c>
      <c r="B30" s="1061">
        <v>227.77</v>
      </c>
      <c r="C30" s="1088" t="s">
        <v>78</v>
      </c>
      <c r="D30" s="1089" t="s">
        <v>78</v>
      </c>
      <c r="E30" s="1064">
        <v>68.29</v>
      </c>
      <c r="F30" s="1088" t="s">
        <v>78</v>
      </c>
      <c r="G30" s="1089" t="s">
        <v>78</v>
      </c>
      <c r="H30" s="1064">
        <v>159.48</v>
      </c>
      <c r="I30" s="1088" t="s">
        <v>78</v>
      </c>
      <c r="J30" s="1089" t="s">
        <v>78</v>
      </c>
      <c r="K30" s="1065">
        <v>298</v>
      </c>
      <c r="L30" s="1066">
        <f>(E30/K30)*1000</f>
        <v>229.1610738255034</v>
      </c>
      <c r="M30" s="1066">
        <f>(H30/K30)*1000</f>
        <v>535.1677852348993</v>
      </c>
    </row>
    <row r="31" ht="15.75" thickBot="1"/>
    <row r="32" spans="1:13" ht="15.75" thickBot="1">
      <c r="A32" s="1619" t="s">
        <v>864</v>
      </c>
      <c r="B32" s="1621" t="s">
        <v>203</v>
      </c>
      <c r="C32" s="1613" t="s">
        <v>204</v>
      </c>
      <c r="D32" s="1613" t="s">
        <v>205</v>
      </c>
      <c r="E32" s="1613" t="s">
        <v>206</v>
      </c>
      <c r="F32" s="1613" t="s">
        <v>204</v>
      </c>
      <c r="G32" s="1613" t="s">
        <v>205</v>
      </c>
      <c r="H32" s="1613" t="s">
        <v>207</v>
      </c>
      <c r="I32" s="1613" t="s">
        <v>204</v>
      </c>
      <c r="J32" s="1613" t="s">
        <v>205</v>
      </c>
      <c r="K32" s="1616" t="s">
        <v>208</v>
      </c>
      <c r="L32" s="1618" t="s">
        <v>209</v>
      </c>
      <c r="M32" s="1618"/>
    </row>
    <row r="33" spans="1:13" ht="15.75" thickBot="1">
      <c r="A33" s="1620"/>
      <c r="B33" s="1622"/>
      <c r="C33" s="1614"/>
      <c r="D33" s="1614"/>
      <c r="E33" s="1615"/>
      <c r="F33" s="1614"/>
      <c r="G33" s="1614"/>
      <c r="H33" s="1615"/>
      <c r="I33" s="1614"/>
      <c r="J33" s="1614"/>
      <c r="K33" s="1617"/>
      <c r="L33" s="1045" t="s">
        <v>206</v>
      </c>
      <c r="M33" s="1045" t="s">
        <v>207</v>
      </c>
    </row>
    <row r="34" spans="1:13" ht="15">
      <c r="A34" s="1046" t="s">
        <v>210</v>
      </c>
      <c r="B34" s="1047">
        <f>SUM(B35:B36)</f>
        <v>2951.88</v>
      </c>
      <c r="C34" s="1084" t="s">
        <v>78</v>
      </c>
      <c r="D34" s="1085" t="s">
        <v>78</v>
      </c>
      <c r="E34" s="1050">
        <f>SUM(E35:E36)</f>
        <v>2068.1</v>
      </c>
      <c r="F34" s="1084" t="s">
        <v>78</v>
      </c>
      <c r="G34" s="1085" t="s">
        <v>78</v>
      </c>
      <c r="H34" s="1050">
        <f>SUM(H35:H36)</f>
        <v>883.78</v>
      </c>
      <c r="I34" s="1084" t="s">
        <v>78</v>
      </c>
      <c r="J34" s="1085" t="s">
        <v>78</v>
      </c>
      <c r="K34" s="1051">
        <v>60</v>
      </c>
      <c r="L34" s="1052">
        <f>(E34/K34)*1000</f>
        <v>34468.333333333336</v>
      </c>
      <c r="M34" s="1052">
        <f>(H34/K34)*1000</f>
        <v>14729.666666666666</v>
      </c>
    </row>
    <row r="35" spans="1:13" ht="15">
      <c r="A35" s="1053" t="s">
        <v>211</v>
      </c>
      <c r="B35" s="1054">
        <v>2277.71</v>
      </c>
      <c r="C35" s="1086" t="s">
        <v>78</v>
      </c>
      <c r="D35" s="1087" t="s">
        <v>78</v>
      </c>
      <c r="E35" s="1057">
        <v>2068.1</v>
      </c>
      <c r="F35" s="1086" t="s">
        <v>78</v>
      </c>
      <c r="G35" s="1087" t="s">
        <v>78</v>
      </c>
      <c r="H35" s="1057">
        <v>209.61</v>
      </c>
      <c r="I35" s="1086" t="s">
        <v>78</v>
      </c>
      <c r="J35" s="1087" t="s">
        <v>78</v>
      </c>
      <c r="K35" s="1058">
        <v>60</v>
      </c>
      <c r="L35" s="1059">
        <f>(E35/K35)*1000</f>
        <v>34468.333333333336</v>
      </c>
      <c r="M35" s="1059">
        <f>(H35/K35)*1000</f>
        <v>3493.5</v>
      </c>
    </row>
    <row r="36" spans="1:13" ht="15.75" thickBot="1">
      <c r="A36" s="1060" t="s">
        <v>212</v>
      </c>
      <c r="B36" s="1061">
        <v>674.17</v>
      </c>
      <c r="C36" s="1088" t="s">
        <v>78</v>
      </c>
      <c r="D36" s="1089" t="s">
        <v>78</v>
      </c>
      <c r="E36" s="1064">
        <v>0</v>
      </c>
      <c r="F36" s="1088" t="s">
        <v>78</v>
      </c>
      <c r="G36" s="1089" t="s">
        <v>78</v>
      </c>
      <c r="H36" s="1064">
        <v>674.17</v>
      </c>
      <c r="I36" s="1088" t="s">
        <v>78</v>
      </c>
      <c r="J36" s="1089" t="s">
        <v>78</v>
      </c>
      <c r="K36" s="1065">
        <v>60</v>
      </c>
      <c r="L36" s="1066">
        <f>(E36/K36)*1000</f>
        <v>0</v>
      </c>
      <c r="M36" s="1066">
        <f>(H36/K36)*1000</f>
        <v>11236.166666666666</v>
      </c>
    </row>
    <row r="37" ht="15.75" thickBot="1"/>
    <row r="38" spans="1:13" ht="15.75" thickBot="1">
      <c r="A38" s="1619" t="s">
        <v>865</v>
      </c>
      <c r="B38" s="1621" t="s">
        <v>203</v>
      </c>
      <c r="C38" s="1613" t="s">
        <v>204</v>
      </c>
      <c r="D38" s="1613" t="s">
        <v>205</v>
      </c>
      <c r="E38" s="1613" t="s">
        <v>206</v>
      </c>
      <c r="F38" s="1613" t="s">
        <v>204</v>
      </c>
      <c r="G38" s="1613" t="s">
        <v>205</v>
      </c>
      <c r="H38" s="1613" t="s">
        <v>207</v>
      </c>
      <c r="I38" s="1613" t="s">
        <v>204</v>
      </c>
      <c r="J38" s="1613" t="s">
        <v>205</v>
      </c>
      <c r="K38" s="1616" t="s">
        <v>208</v>
      </c>
      <c r="L38" s="1618" t="s">
        <v>209</v>
      </c>
      <c r="M38" s="1618"/>
    </row>
    <row r="39" spans="1:13" ht="15.75" thickBot="1">
      <c r="A39" s="1620"/>
      <c r="B39" s="1622"/>
      <c r="C39" s="1614"/>
      <c r="D39" s="1614"/>
      <c r="E39" s="1615"/>
      <c r="F39" s="1614"/>
      <c r="G39" s="1614"/>
      <c r="H39" s="1615"/>
      <c r="I39" s="1614"/>
      <c r="J39" s="1614"/>
      <c r="K39" s="1617"/>
      <c r="L39" s="1045" t="s">
        <v>206</v>
      </c>
      <c r="M39" s="1045" t="s">
        <v>207</v>
      </c>
    </row>
    <row r="40" spans="1:13" ht="15">
      <c r="A40" s="1046" t="s">
        <v>210</v>
      </c>
      <c r="B40" s="1047">
        <f>SUM(B41:B42)</f>
        <v>3558.26</v>
      </c>
      <c r="C40" s="1084" t="s">
        <v>78</v>
      </c>
      <c r="D40" s="1085" t="s">
        <v>78</v>
      </c>
      <c r="E40" s="1050">
        <f>SUM(E41:E42)</f>
        <v>2425.36</v>
      </c>
      <c r="F40" s="1084" t="s">
        <v>78</v>
      </c>
      <c r="G40" s="1085" t="s">
        <v>78</v>
      </c>
      <c r="H40" s="1050">
        <f>SUM(H41:H42)</f>
        <v>1132.9</v>
      </c>
      <c r="I40" s="1084" t="s">
        <v>78</v>
      </c>
      <c r="J40" s="1085" t="s">
        <v>78</v>
      </c>
      <c r="K40" s="1051">
        <v>107</v>
      </c>
      <c r="L40" s="1052">
        <f>(E40/K40)*1000</f>
        <v>22666.915887850468</v>
      </c>
      <c r="M40" s="1052">
        <f>(H40/K40)*1000</f>
        <v>10587.850467289722</v>
      </c>
    </row>
    <row r="41" spans="1:13" ht="15">
      <c r="A41" s="1053" t="s">
        <v>211</v>
      </c>
      <c r="B41" s="1054">
        <v>2567.15</v>
      </c>
      <c r="C41" s="1086" t="s">
        <v>78</v>
      </c>
      <c r="D41" s="1087" t="s">
        <v>78</v>
      </c>
      <c r="E41" s="1057">
        <v>2425.36</v>
      </c>
      <c r="F41" s="1086" t="s">
        <v>78</v>
      </c>
      <c r="G41" s="1087" t="s">
        <v>78</v>
      </c>
      <c r="H41" s="1057">
        <v>141.79</v>
      </c>
      <c r="I41" s="1086" t="s">
        <v>78</v>
      </c>
      <c r="J41" s="1087" t="s">
        <v>78</v>
      </c>
      <c r="K41" s="1058">
        <v>107</v>
      </c>
      <c r="L41" s="1059">
        <f>(E41/K41)*1000</f>
        <v>22666.915887850468</v>
      </c>
      <c r="M41" s="1059">
        <f>(H41/K41)*1000</f>
        <v>1325.1401869158879</v>
      </c>
    </row>
    <row r="42" spans="1:13" ht="15.75" thickBot="1">
      <c r="A42" s="1060" t="s">
        <v>212</v>
      </c>
      <c r="B42" s="1061">
        <v>991.11</v>
      </c>
      <c r="C42" s="1088" t="s">
        <v>78</v>
      </c>
      <c r="D42" s="1089" t="s">
        <v>78</v>
      </c>
      <c r="E42" s="1064">
        <v>0</v>
      </c>
      <c r="F42" s="1088" t="s">
        <v>78</v>
      </c>
      <c r="G42" s="1089" t="s">
        <v>78</v>
      </c>
      <c r="H42" s="1064">
        <v>991.11</v>
      </c>
      <c r="I42" s="1088" t="s">
        <v>78</v>
      </c>
      <c r="J42" s="1089" t="s">
        <v>78</v>
      </c>
      <c r="K42" s="1065">
        <v>107</v>
      </c>
      <c r="L42" s="1066">
        <f>(E42/K42)*1000</f>
        <v>0</v>
      </c>
      <c r="M42" s="1066">
        <f>(H42/K42)*1000</f>
        <v>9262.71028037383</v>
      </c>
    </row>
    <row r="43" spans="1:13" ht="15.75" thickBot="1">
      <c r="A43" s="1067"/>
      <c r="B43" s="1090"/>
      <c r="C43" s="1091"/>
      <c r="D43" s="1092"/>
      <c r="E43" s="1090"/>
      <c r="F43" s="1091"/>
      <c r="G43" s="1092"/>
      <c r="H43" s="1090"/>
      <c r="I43" s="1091"/>
      <c r="J43" s="1092"/>
      <c r="K43" s="1093"/>
      <c r="L43" s="1072"/>
      <c r="M43" s="1072"/>
    </row>
    <row r="44" spans="1:13" ht="15.75" thickBot="1">
      <c r="A44" s="1619" t="s">
        <v>866</v>
      </c>
      <c r="B44" s="1621" t="s">
        <v>203</v>
      </c>
      <c r="C44" s="1613" t="s">
        <v>204</v>
      </c>
      <c r="D44" s="1613" t="s">
        <v>205</v>
      </c>
      <c r="E44" s="1613" t="s">
        <v>206</v>
      </c>
      <c r="F44" s="1613" t="s">
        <v>204</v>
      </c>
      <c r="G44" s="1613" t="s">
        <v>205</v>
      </c>
      <c r="H44" s="1613" t="s">
        <v>207</v>
      </c>
      <c r="I44" s="1613" t="s">
        <v>204</v>
      </c>
      <c r="J44" s="1613" t="s">
        <v>205</v>
      </c>
      <c r="K44" s="1616" t="s">
        <v>208</v>
      </c>
      <c r="L44" s="1618" t="s">
        <v>209</v>
      </c>
      <c r="M44" s="1618"/>
    </row>
    <row r="45" spans="1:13" ht="15.75" thickBot="1">
      <c r="A45" s="1620"/>
      <c r="B45" s="1622"/>
      <c r="C45" s="1614"/>
      <c r="D45" s="1614"/>
      <c r="E45" s="1615"/>
      <c r="F45" s="1614"/>
      <c r="G45" s="1614"/>
      <c r="H45" s="1615"/>
      <c r="I45" s="1614"/>
      <c r="J45" s="1614"/>
      <c r="K45" s="1617"/>
      <c r="L45" s="1045" t="s">
        <v>206</v>
      </c>
      <c r="M45" s="1045" t="s">
        <v>207</v>
      </c>
    </row>
    <row r="46" spans="1:13" ht="15">
      <c r="A46" s="1046" t="s">
        <v>210</v>
      </c>
      <c r="B46" s="1047">
        <f>SUM(B47:B48)</f>
        <v>7460.620000000001</v>
      </c>
      <c r="C46" s="1084" t="s">
        <v>78</v>
      </c>
      <c r="D46" s="1085" t="s">
        <v>78</v>
      </c>
      <c r="E46" s="1050">
        <f>SUM(E47:E48)</f>
        <v>2672.66</v>
      </c>
      <c r="F46" s="1084" t="s">
        <v>78</v>
      </c>
      <c r="G46" s="1085" t="s">
        <v>78</v>
      </c>
      <c r="H46" s="1050">
        <f>SUM(H47:H48)</f>
        <v>4787.96</v>
      </c>
      <c r="I46" s="1084" t="s">
        <v>78</v>
      </c>
      <c r="J46" s="1085" t="s">
        <v>78</v>
      </c>
      <c r="K46" s="1051">
        <v>513</v>
      </c>
      <c r="L46" s="1052">
        <f>(E46/K46)*1000</f>
        <v>5209.863547758285</v>
      </c>
      <c r="M46" s="1052">
        <f>(H46/K46)*1000</f>
        <v>9333.255360623782</v>
      </c>
    </row>
    <row r="47" spans="1:13" ht="15">
      <c r="A47" s="1053" t="s">
        <v>211</v>
      </c>
      <c r="B47" s="1054">
        <v>3779.05</v>
      </c>
      <c r="C47" s="1086" t="s">
        <v>78</v>
      </c>
      <c r="D47" s="1087" t="s">
        <v>78</v>
      </c>
      <c r="E47" s="1057">
        <v>2672.66</v>
      </c>
      <c r="F47" s="1086" t="s">
        <v>78</v>
      </c>
      <c r="G47" s="1087" t="s">
        <v>78</v>
      </c>
      <c r="H47" s="1057">
        <v>1106.39</v>
      </c>
      <c r="I47" s="1086" t="s">
        <v>78</v>
      </c>
      <c r="J47" s="1087" t="s">
        <v>78</v>
      </c>
      <c r="K47" s="1058">
        <v>513</v>
      </c>
      <c r="L47" s="1059">
        <f>(E47/K47)*1000</f>
        <v>5209.863547758285</v>
      </c>
      <c r="M47" s="1059">
        <f>(H47/K47)*1000</f>
        <v>2156.7056530214427</v>
      </c>
    </row>
    <row r="48" spans="1:13" ht="15.75" thickBot="1">
      <c r="A48" s="1060" t="s">
        <v>212</v>
      </c>
      <c r="B48" s="1061">
        <v>3681.57</v>
      </c>
      <c r="C48" s="1088" t="s">
        <v>78</v>
      </c>
      <c r="D48" s="1089" t="s">
        <v>78</v>
      </c>
      <c r="E48" s="1064">
        <v>0</v>
      </c>
      <c r="F48" s="1088" t="s">
        <v>78</v>
      </c>
      <c r="G48" s="1089" t="s">
        <v>78</v>
      </c>
      <c r="H48" s="1064">
        <v>3681.57</v>
      </c>
      <c r="I48" s="1088" t="s">
        <v>78</v>
      </c>
      <c r="J48" s="1089" t="s">
        <v>78</v>
      </c>
      <c r="K48" s="1065">
        <v>513</v>
      </c>
      <c r="L48" s="1066">
        <f>(E48/K48)*1000</f>
        <v>0</v>
      </c>
      <c r="M48" s="1066">
        <f>(H48/K48)*1000</f>
        <v>7176.54970760234</v>
      </c>
    </row>
    <row r="49" spans="1:13" ht="15.75" thickBot="1">
      <c r="A49" s="1067"/>
      <c r="B49" s="1090"/>
      <c r="C49" s="1091"/>
      <c r="D49" s="1092"/>
      <c r="E49" s="1090"/>
      <c r="F49" s="1091"/>
      <c r="G49" s="1092"/>
      <c r="H49" s="1090"/>
      <c r="I49" s="1091"/>
      <c r="J49" s="1092"/>
      <c r="K49" s="1093"/>
      <c r="L49" s="1072"/>
      <c r="M49" s="1072"/>
    </row>
    <row r="50" spans="1:13" ht="15.75" thickBot="1">
      <c r="A50" s="1619" t="s">
        <v>213</v>
      </c>
      <c r="B50" s="1621" t="s">
        <v>203</v>
      </c>
      <c r="C50" s="1613" t="s">
        <v>204</v>
      </c>
      <c r="D50" s="1613" t="s">
        <v>205</v>
      </c>
      <c r="E50" s="1613" t="s">
        <v>206</v>
      </c>
      <c r="F50" s="1613" t="s">
        <v>204</v>
      </c>
      <c r="G50" s="1613" t="s">
        <v>205</v>
      </c>
      <c r="H50" s="1613" t="s">
        <v>207</v>
      </c>
      <c r="I50" s="1613" t="s">
        <v>204</v>
      </c>
      <c r="J50" s="1613" t="s">
        <v>205</v>
      </c>
      <c r="K50" s="1616" t="s">
        <v>208</v>
      </c>
      <c r="L50" s="1618" t="s">
        <v>209</v>
      </c>
      <c r="M50" s="1618"/>
    </row>
    <row r="51" spans="1:13" ht="13.5" customHeight="1" thickBot="1">
      <c r="A51" s="1620"/>
      <c r="B51" s="1622"/>
      <c r="C51" s="1614"/>
      <c r="D51" s="1614"/>
      <c r="E51" s="1615"/>
      <c r="F51" s="1614"/>
      <c r="G51" s="1614"/>
      <c r="H51" s="1615"/>
      <c r="I51" s="1614"/>
      <c r="J51" s="1614"/>
      <c r="K51" s="1617"/>
      <c r="L51" s="1045" t="s">
        <v>206</v>
      </c>
      <c r="M51" s="1045" t="s">
        <v>207</v>
      </c>
    </row>
    <row r="52" spans="1:13" ht="15">
      <c r="A52" s="1046" t="s">
        <v>210</v>
      </c>
      <c r="B52" s="1047">
        <f>SUM(B53:B54)</f>
        <v>0</v>
      </c>
      <c r="C52" s="1084" t="s">
        <v>78</v>
      </c>
      <c r="D52" s="1085" t="s">
        <v>78</v>
      </c>
      <c r="E52" s="1050">
        <f>SUM(E53:E54)</f>
        <v>0</v>
      </c>
      <c r="F52" s="1084" t="s">
        <v>78</v>
      </c>
      <c r="G52" s="1085" t="s">
        <v>78</v>
      </c>
      <c r="H52" s="1050">
        <f>SUM(H53:H54)</f>
        <v>0</v>
      </c>
      <c r="I52" s="1084" t="s">
        <v>78</v>
      </c>
      <c r="J52" s="1085" t="s">
        <v>78</v>
      </c>
      <c r="K52" s="1051"/>
      <c r="L52" s="1052" t="e">
        <f>(E52/K52)*1000</f>
        <v>#DIV/0!</v>
      </c>
      <c r="M52" s="1052" t="e">
        <f>(H52/K52)*1000</f>
        <v>#DIV/0!</v>
      </c>
    </row>
    <row r="53" spans="1:13" ht="15">
      <c r="A53" s="1053" t="s">
        <v>211</v>
      </c>
      <c r="B53" s="1054"/>
      <c r="C53" s="1086" t="s">
        <v>78</v>
      </c>
      <c r="D53" s="1087" t="s">
        <v>78</v>
      </c>
      <c r="E53" s="1057"/>
      <c r="F53" s="1086" t="s">
        <v>78</v>
      </c>
      <c r="G53" s="1087" t="s">
        <v>78</v>
      </c>
      <c r="H53" s="1057"/>
      <c r="I53" s="1086" t="s">
        <v>78</v>
      </c>
      <c r="J53" s="1087" t="s">
        <v>78</v>
      </c>
      <c r="K53" s="1058"/>
      <c r="L53" s="1059" t="e">
        <f>(E53/K53)*1000</f>
        <v>#DIV/0!</v>
      </c>
      <c r="M53" s="1059" t="e">
        <f>(H53/K53)*1000</f>
        <v>#DIV/0!</v>
      </c>
    </row>
    <row r="54" spans="1:13" ht="15.75" thickBot="1">
      <c r="A54" s="1060" t="s">
        <v>212</v>
      </c>
      <c r="B54" s="1061"/>
      <c r="C54" s="1088" t="s">
        <v>78</v>
      </c>
      <c r="D54" s="1089" t="s">
        <v>78</v>
      </c>
      <c r="E54" s="1064"/>
      <c r="F54" s="1088" t="s">
        <v>78</v>
      </c>
      <c r="G54" s="1089" t="s">
        <v>78</v>
      </c>
      <c r="H54" s="1064"/>
      <c r="I54" s="1088" t="s">
        <v>78</v>
      </c>
      <c r="J54" s="1089" t="s">
        <v>78</v>
      </c>
      <c r="K54" s="1065"/>
      <c r="L54" s="1066" t="e">
        <f>(E54/K54)*1000</f>
        <v>#DIV/0!</v>
      </c>
      <c r="M54" s="1066" t="e">
        <f>(H54/K54)*1000</f>
        <v>#DIV/0!</v>
      </c>
    </row>
    <row r="55" spans="1:13" ht="15.75" thickBot="1">
      <c r="A55" s="1067"/>
      <c r="B55" s="1090"/>
      <c r="C55" s="1091"/>
      <c r="D55" s="1092"/>
      <c r="E55" s="1090"/>
      <c r="F55" s="1091"/>
      <c r="G55" s="1092"/>
      <c r="H55" s="1090"/>
      <c r="I55" s="1091"/>
      <c r="J55" s="1092"/>
      <c r="K55" s="1093"/>
      <c r="L55" s="1072"/>
      <c r="M55" s="1072"/>
    </row>
    <row r="56" spans="1:13" ht="15.75" thickBot="1">
      <c r="A56" s="1619" t="s">
        <v>213</v>
      </c>
      <c r="B56" s="1621" t="s">
        <v>203</v>
      </c>
      <c r="C56" s="1613" t="s">
        <v>204</v>
      </c>
      <c r="D56" s="1613" t="s">
        <v>205</v>
      </c>
      <c r="E56" s="1613" t="s">
        <v>206</v>
      </c>
      <c r="F56" s="1613" t="s">
        <v>204</v>
      </c>
      <c r="G56" s="1613" t="s">
        <v>205</v>
      </c>
      <c r="H56" s="1613" t="s">
        <v>207</v>
      </c>
      <c r="I56" s="1613" t="s">
        <v>204</v>
      </c>
      <c r="J56" s="1613" t="s">
        <v>205</v>
      </c>
      <c r="K56" s="1616" t="s">
        <v>208</v>
      </c>
      <c r="L56" s="1618" t="s">
        <v>209</v>
      </c>
      <c r="M56" s="1618"/>
    </row>
    <row r="57" spans="1:13" ht="15.75" thickBot="1">
      <c r="A57" s="1620"/>
      <c r="B57" s="1622"/>
      <c r="C57" s="1614"/>
      <c r="D57" s="1614"/>
      <c r="E57" s="1615"/>
      <c r="F57" s="1614"/>
      <c r="G57" s="1614"/>
      <c r="H57" s="1615"/>
      <c r="I57" s="1614"/>
      <c r="J57" s="1614"/>
      <c r="K57" s="1617"/>
      <c r="L57" s="1045" t="s">
        <v>206</v>
      </c>
      <c r="M57" s="1045" t="s">
        <v>207</v>
      </c>
    </row>
    <row r="58" spans="1:13" ht="15">
      <c r="A58" s="1046" t="s">
        <v>210</v>
      </c>
      <c r="B58" s="1047">
        <f>SUM(B59:B60)</f>
        <v>0</v>
      </c>
      <c r="C58" s="1084" t="s">
        <v>78</v>
      </c>
      <c r="D58" s="1085" t="s">
        <v>78</v>
      </c>
      <c r="E58" s="1050">
        <f>SUM(E59:E60)</f>
        <v>0</v>
      </c>
      <c r="F58" s="1084" t="s">
        <v>78</v>
      </c>
      <c r="G58" s="1085" t="s">
        <v>78</v>
      </c>
      <c r="H58" s="1050">
        <f>SUM(H59:H60)</f>
        <v>0</v>
      </c>
      <c r="I58" s="1084" t="s">
        <v>78</v>
      </c>
      <c r="J58" s="1085" t="s">
        <v>78</v>
      </c>
      <c r="K58" s="1051"/>
      <c r="L58" s="1052" t="e">
        <f>(E58/K58)*1000</f>
        <v>#DIV/0!</v>
      </c>
      <c r="M58" s="1052" t="e">
        <f>(H58/K58)*1000</f>
        <v>#DIV/0!</v>
      </c>
    </row>
    <row r="59" spans="1:13" ht="15">
      <c r="A59" s="1053" t="s">
        <v>211</v>
      </c>
      <c r="B59" s="1054"/>
      <c r="C59" s="1086" t="s">
        <v>78</v>
      </c>
      <c r="D59" s="1087" t="s">
        <v>78</v>
      </c>
      <c r="E59" s="1057"/>
      <c r="F59" s="1086" t="s">
        <v>78</v>
      </c>
      <c r="G59" s="1087" t="s">
        <v>78</v>
      </c>
      <c r="H59" s="1057"/>
      <c r="I59" s="1086" t="s">
        <v>78</v>
      </c>
      <c r="J59" s="1087" t="s">
        <v>78</v>
      </c>
      <c r="K59" s="1058"/>
      <c r="L59" s="1059" t="e">
        <f>(E59/K59)*1000</f>
        <v>#DIV/0!</v>
      </c>
      <c r="M59" s="1059" t="e">
        <f>(H59/K59)*1000</f>
        <v>#DIV/0!</v>
      </c>
    </row>
    <row r="60" spans="1:13" ht="15.75" thickBot="1">
      <c r="A60" s="1060" t="s">
        <v>212</v>
      </c>
      <c r="B60" s="1061"/>
      <c r="C60" s="1088" t="s">
        <v>78</v>
      </c>
      <c r="D60" s="1089" t="s">
        <v>78</v>
      </c>
      <c r="E60" s="1064"/>
      <c r="F60" s="1088" t="s">
        <v>78</v>
      </c>
      <c r="G60" s="1089" t="s">
        <v>78</v>
      </c>
      <c r="H60" s="1064"/>
      <c r="I60" s="1088" t="s">
        <v>78</v>
      </c>
      <c r="J60" s="1089" t="s">
        <v>78</v>
      </c>
      <c r="K60" s="1065"/>
      <c r="L60" s="1066" t="e">
        <f>(E60/K60)*1000</f>
        <v>#DIV/0!</v>
      </c>
      <c r="M60" s="1066" t="e">
        <f>(H60/K60)*1000</f>
        <v>#DIV/0!</v>
      </c>
    </row>
    <row r="62" spans="1:2" ht="15">
      <c r="A62" s="1094" t="s">
        <v>214</v>
      </c>
      <c r="B62" s="1095">
        <v>41320</v>
      </c>
    </row>
    <row r="63" spans="1:9" ht="15">
      <c r="A63" s="1094" t="s">
        <v>23</v>
      </c>
      <c r="B63" s="1037" t="s">
        <v>867</v>
      </c>
      <c r="H63" s="1037" t="s">
        <v>22</v>
      </c>
      <c r="I63" s="1037" t="s">
        <v>868</v>
      </c>
    </row>
    <row r="64" spans="1:8" ht="15">
      <c r="A64" s="1094"/>
      <c r="H64" s="1037" t="s">
        <v>24</v>
      </c>
    </row>
  </sheetData>
  <sheetProtection/>
  <mergeCells count="108"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M7"/>
    <mergeCell ref="A14:A15"/>
    <mergeCell ref="B14:B15"/>
    <mergeCell ref="C14:C15"/>
    <mergeCell ref="D14:D15"/>
    <mergeCell ref="E14:E15"/>
    <mergeCell ref="F14:F15"/>
    <mergeCell ref="G14:G15"/>
    <mergeCell ref="H14:H15"/>
    <mergeCell ref="I14:I15"/>
    <mergeCell ref="J14:J15"/>
    <mergeCell ref="K14:K15"/>
    <mergeCell ref="L14:M14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J20:J21"/>
    <mergeCell ref="K20:K21"/>
    <mergeCell ref="L20:M20"/>
    <mergeCell ref="A26:A27"/>
    <mergeCell ref="B26:B27"/>
    <mergeCell ref="C26:C27"/>
    <mergeCell ref="D26:D27"/>
    <mergeCell ref="E26:E27"/>
    <mergeCell ref="F26:F27"/>
    <mergeCell ref="G26:G27"/>
    <mergeCell ref="H26:H27"/>
    <mergeCell ref="I26:I27"/>
    <mergeCell ref="J26:J27"/>
    <mergeCell ref="K26:K27"/>
    <mergeCell ref="L26:M26"/>
    <mergeCell ref="A32:A33"/>
    <mergeCell ref="B32:B33"/>
    <mergeCell ref="C32:C33"/>
    <mergeCell ref="D32:D33"/>
    <mergeCell ref="E32:E33"/>
    <mergeCell ref="F32:F33"/>
    <mergeCell ref="G32:G33"/>
    <mergeCell ref="H32:H33"/>
    <mergeCell ref="I32:I33"/>
    <mergeCell ref="J32:J33"/>
    <mergeCell ref="K32:K33"/>
    <mergeCell ref="L32:M32"/>
    <mergeCell ref="A38:A39"/>
    <mergeCell ref="B38:B39"/>
    <mergeCell ref="C38:C39"/>
    <mergeCell ref="D38:D39"/>
    <mergeCell ref="E38:E39"/>
    <mergeCell ref="F38:F39"/>
    <mergeCell ref="G38:G39"/>
    <mergeCell ref="H38:H39"/>
    <mergeCell ref="I38:I39"/>
    <mergeCell ref="J38:J39"/>
    <mergeCell ref="K38:K39"/>
    <mergeCell ref="L38:M38"/>
    <mergeCell ref="A44:A45"/>
    <mergeCell ref="B44:B45"/>
    <mergeCell ref="C44:C45"/>
    <mergeCell ref="D44:D45"/>
    <mergeCell ref="E44:E45"/>
    <mergeCell ref="F44:F45"/>
    <mergeCell ref="G44:G45"/>
    <mergeCell ref="H44:H45"/>
    <mergeCell ref="I44:I45"/>
    <mergeCell ref="J44:J45"/>
    <mergeCell ref="K44:K45"/>
    <mergeCell ref="L44:M44"/>
    <mergeCell ref="A50:A51"/>
    <mergeCell ref="B50:B51"/>
    <mergeCell ref="C50:C51"/>
    <mergeCell ref="D50:D51"/>
    <mergeCell ref="E50:E51"/>
    <mergeCell ref="F50:F51"/>
    <mergeCell ref="G50:G51"/>
    <mergeCell ref="H50:H51"/>
    <mergeCell ref="I50:I51"/>
    <mergeCell ref="J50:J51"/>
    <mergeCell ref="K50:K51"/>
    <mergeCell ref="L50:M50"/>
    <mergeCell ref="A56:A57"/>
    <mergeCell ref="B56:B57"/>
    <mergeCell ref="C56:C57"/>
    <mergeCell ref="D56:D57"/>
    <mergeCell ref="E56:E57"/>
    <mergeCell ref="F56:F57"/>
    <mergeCell ref="G56:G57"/>
    <mergeCell ref="H56:H57"/>
    <mergeCell ref="I56:I57"/>
    <mergeCell ref="J56:J57"/>
    <mergeCell ref="K56:K57"/>
    <mergeCell ref="L56:M56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47" r:id="rId1"/>
  <rowBreaks count="1" manualBreakCount="1">
    <brk id="4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55"/>
  <sheetViews>
    <sheetView zoomScale="80" zoomScaleNormal="80" zoomScalePageLayoutView="0" workbookViewId="0" topLeftCell="A25">
      <selection activeCell="I35" sqref="I35"/>
    </sheetView>
  </sheetViews>
  <sheetFormatPr defaultColWidth="9.140625" defaultRowHeight="12.75"/>
  <cols>
    <col min="1" max="1" width="9.140625" style="844" customWidth="1"/>
    <col min="2" max="2" width="59.7109375" style="844" customWidth="1"/>
    <col min="3" max="3" width="19.421875" style="844" customWidth="1"/>
    <col min="4" max="4" width="16.28125" style="844" customWidth="1"/>
    <col min="5" max="5" width="18.00390625" style="844" customWidth="1"/>
    <col min="6" max="6" width="14.57421875" style="844" customWidth="1"/>
    <col min="7" max="16384" width="9.140625" style="844" customWidth="1"/>
  </cols>
  <sheetData>
    <row r="1" spans="1:6" ht="12.75">
      <c r="A1" s="841"/>
      <c r="B1" s="842"/>
      <c r="C1" s="843"/>
      <c r="E1" s="1264" t="s">
        <v>685</v>
      </c>
      <c r="F1" s="1264"/>
    </row>
    <row r="2" spans="1:6" ht="15">
      <c r="A2" s="845" t="s">
        <v>686</v>
      </c>
      <c r="B2" s="845"/>
      <c r="C2" s="845"/>
      <c r="D2" s="845"/>
      <c r="E2" s="845"/>
      <c r="F2" s="845"/>
    </row>
    <row r="3" spans="1:6" ht="15">
      <c r="A3" s="845" t="s">
        <v>45</v>
      </c>
      <c r="B3" s="846">
        <v>843474</v>
      </c>
      <c r="C3" s="845"/>
      <c r="D3" s="845"/>
      <c r="E3" s="845"/>
      <c r="F3" s="845"/>
    </row>
    <row r="4" spans="1:6" ht="15">
      <c r="A4" s="845"/>
      <c r="B4" s="845"/>
      <c r="C4" s="845"/>
      <c r="D4" s="845"/>
      <c r="E4" s="845"/>
      <c r="F4" s="845"/>
    </row>
    <row r="5" spans="1:7" ht="15">
      <c r="A5" s="1265" t="s">
        <v>687</v>
      </c>
      <c r="B5" s="1265"/>
      <c r="C5" s="1265"/>
      <c r="D5" s="1265"/>
      <c r="E5" s="1265"/>
      <c r="F5" s="1265"/>
      <c r="G5" s="847"/>
    </row>
    <row r="6" spans="1:7" ht="15">
      <c r="A6" s="1265" t="s">
        <v>688</v>
      </c>
      <c r="B6" s="1265"/>
      <c r="C6" s="1265"/>
      <c r="D6" s="1265"/>
      <c r="E6" s="1265"/>
      <c r="F6" s="1265"/>
      <c r="G6" s="848"/>
    </row>
    <row r="7" spans="1:6" ht="12.75">
      <c r="A7" s="849"/>
      <c r="B7" s="1266"/>
      <c r="C7" s="1266"/>
      <c r="D7" s="1266"/>
      <c r="E7" s="1266"/>
      <c r="F7" s="1266"/>
    </row>
    <row r="8" spans="3:6" ht="13.5" thickBot="1">
      <c r="C8" s="850"/>
      <c r="D8" s="851"/>
      <c r="E8" s="851"/>
      <c r="F8" s="852" t="s">
        <v>689</v>
      </c>
    </row>
    <row r="9" spans="1:6" s="856" customFormat="1" ht="100.5" thickBot="1">
      <c r="A9" s="853" t="s">
        <v>690</v>
      </c>
      <c r="B9" s="854" t="s">
        <v>69</v>
      </c>
      <c r="C9" s="855" t="s">
        <v>691</v>
      </c>
      <c r="D9" s="853" t="s">
        <v>692</v>
      </c>
      <c r="E9" s="853" t="s">
        <v>693</v>
      </c>
      <c r="F9" s="853" t="s">
        <v>694</v>
      </c>
    </row>
    <row r="10" spans="1:6" ht="15" thickBot="1">
      <c r="A10" s="857" t="s">
        <v>77</v>
      </c>
      <c r="B10" s="857" t="s">
        <v>695</v>
      </c>
      <c r="C10" s="858">
        <v>1</v>
      </c>
      <c r="D10" s="857">
        <v>2</v>
      </c>
      <c r="E10" s="857">
        <v>3</v>
      </c>
      <c r="F10" s="857" t="s">
        <v>696</v>
      </c>
    </row>
    <row r="11" spans="1:6" ht="15.75" thickBot="1">
      <c r="A11" s="859"/>
      <c r="B11" s="860" t="s">
        <v>697</v>
      </c>
      <c r="C11" s="861">
        <f>SUM(C13:C35)</f>
        <v>41428602</v>
      </c>
      <c r="D11" s="861">
        <f>SUM(D13:D35)</f>
        <v>0</v>
      </c>
      <c r="E11" s="861">
        <f>SUM(E13:E35)</f>
        <v>41428602</v>
      </c>
      <c r="F11" s="861">
        <f>SUM(C11-D11-E11)</f>
        <v>0</v>
      </c>
    </row>
    <row r="12" spans="1:6" ht="14.25">
      <c r="A12" s="862"/>
      <c r="B12" s="863" t="s">
        <v>536</v>
      </c>
      <c r="C12" s="864"/>
      <c r="D12" s="864"/>
      <c r="E12" s="864"/>
      <c r="F12" s="865"/>
    </row>
    <row r="13" spans="1:6" ht="29.25" customHeight="1">
      <c r="A13" s="866">
        <v>33018</v>
      </c>
      <c r="B13" s="867" t="s">
        <v>698</v>
      </c>
      <c r="C13" s="868"/>
      <c r="D13" s="868"/>
      <c r="E13" s="868"/>
      <c r="F13" s="869">
        <f aca="true" t="shared" si="0" ref="F13:F29">SUM(C13-D13-E13)</f>
        <v>0</v>
      </c>
    </row>
    <row r="14" spans="1:6" ht="14.25">
      <c r="A14" s="866">
        <v>33023</v>
      </c>
      <c r="B14" s="867" t="s">
        <v>699</v>
      </c>
      <c r="C14" s="868"/>
      <c r="D14" s="868"/>
      <c r="E14" s="868"/>
      <c r="F14" s="869">
        <f t="shared" si="0"/>
        <v>0</v>
      </c>
    </row>
    <row r="15" spans="1:6" ht="14.25">
      <c r="A15" s="866">
        <v>33024</v>
      </c>
      <c r="B15" s="867" t="s">
        <v>700</v>
      </c>
      <c r="C15" s="868"/>
      <c r="D15" s="868"/>
      <c r="E15" s="868"/>
      <c r="F15" s="869">
        <f t="shared" si="0"/>
        <v>0</v>
      </c>
    </row>
    <row r="16" spans="1:6" ht="28.5">
      <c r="A16" s="866">
        <v>33025</v>
      </c>
      <c r="B16" s="867" t="s">
        <v>701</v>
      </c>
      <c r="C16" s="868"/>
      <c r="D16" s="868"/>
      <c r="E16" s="868"/>
      <c r="F16" s="869">
        <f t="shared" si="0"/>
        <v>0</v>
      </c>
    </row>
    <row r="17" spans="1:6" ht="42.75">
      <c r="A17" s="866">
        <v>33034</v>
      </c>
      <c r="B17" s="867" t="s">
        <v>702</v>
      </c>
      <c r="C17" s="868">
        <v>39420</v>
      </c>
      <c r="D17" s="868"/>
      <c r="E17" s="868">
        <v>39420</v>
      </c>
      <c r="F17" s="869">
        <f t="shared" si="0"/>
        <v>0</v>
      </c>
    </row>
    <row r="18" spans="1:6" ht="14.25">
      <c r="A18" s="866">
        <v>33038</v>
      </c>
      <c r="B18" s="867" t="s">
        <v>703</v>
      </c>
      <c r="C18" s="868">
        <v>34120</v>
      </c>
      <c r="D18" s="868"/>
      <c r="E18" s="868">
        <v>34120</v>
      </c>
      <c r="F18" s="869">
        <f t="shared" si="0"/>
        <v>0</v>
      </c>
    </row>
    <row r="19" spans="1:6" ht="14.25">
      <c r="A19" s="866">
        <v>33122</v>
      </c>
      <c r="B19" s="870" t="s">
        <v>704</v>
      </c>
      <c r="C19" s="868"/>
      <c r="D19" s="868"/>
      <c r="E19" s="868"/>
      <c r="F19" s="869">
        <f t="shared" si="0"/>
        <v>0</v>
      </c>
    </row>
    <row r="20" spans="1:6" ht="14.25">
      <c r="A20" s="866">
        <v>33155</v>
      </c>
      <c r="B20" s="870" t="s">
        <v>705</v>
      </c>
      <c r="C20" s="868"/>
      <c r="D20" s="868"/>
      <c r="E20" s="868"/>
      <c r="F20" s="869">
        <f t="shared" si="0"/>
        <v>0</v>
      </c>
    </row>
    <row r="21" spans="1:6" ht="14.25">
      <c r="A21" s="866">
        <v>33160</v>
      </c>
      <c r="B21" s="870" t="s">
        <v>706</v>
      </c>
      <c r="C21" s="868"/>
      <c r="D21" s="868"/>
      <c r="E21" s="868"/>
      <c r="F21" s="869">
        <f t="shared" si="0"/>
        <v>0</v>
      </c>
    </row>
    <row r="22" spans="1:6" ht="14.25">
      <c r="A22" s="866">
        <v>33163</v>
      </c>
      <c r="B22" s="870" t="s">
        <v>707</v>
      </c>
      <c r="C22" s="868"/>
      <c r="D22" s="868"/>
      <c r="E22" s="868"/>
      <c r="F22" s="869">
        <f t="shared" si="0"/>
        <v>0</v>
      </c>
    </row>
    <row r="23" spans="1:6" ht="14.25">
      <c r="A23" s="866">
        <v>33166</v>
      </c>
      <c r="B23" s="870" t="s">
        <v>708</v>
      </c>
      <c r="C23" s="868">
        <v>6000</v>
      </c>
      <c r="D23" s="868"/>
      <c r="E23" s="868">
        <v>6000</v>
      </c>
      <c r="F23" s="869">
        <f t="shared" si="0"/>
        <v>0</v>
      </c>
    </row>
    <row r="24" spans="1:6" ht="14.25" customHeight="1">
      <c r="A24" s="866">
        <v>33215</v>
      </c>
      <c r="B24" s="867" t="s">
        <v>709</v>
      </c>
      <c r="C24" s="868"/>
      <c r="D24" s="868"/>
      <c r="E24" s="868"/>
      <c r="F24" s="869">
        <f t="shared" si="0"/>
        <v>0</v>
      </c>
    </row>
    <row r="25" spans="1:6" ht="14.25" customHeight="1">
      <c r="A25" s="866">
        <v>33244</v>
      </c>
      <c r="B25" s="867" t="s">
        <v>710</v>
      </c>
      <c r="C25" s="868"/>
      <c r="D25" s="868"/>
      <c r="E25" s="868"/>
      <c r="F25" s="869">
        <f t="shared" si="0"/>
        <v>0</v>
      </c>
    </row>
    <row r="26" spans="1:6" ht="14.25">
      <c r="A26" s="866">
        <v>33353</v>
      </c>
      <c r="B26" s="867" t="s">
        <v>711</v>
      </c>
      <c r="C26" s="868">
        <v>41349062</v>
      </c>
      <c r="D26" s="868"/>
      <c r="E26" s="868">
        <v>41349062</v>
      </c>
      <c r="F26" s="869">
        <f t="shared" si="0"/>
        <v>0</v>
      </c>
    </row>
    <row r="27" spans="1:6" ht="14.25">
      <c r="A27" s="866">
        <v>33354</v>
      </c>
      <c r="B27" s="867" t="s">
        <v>712</v>
      </c>
      <c r="C27" s="868"/>
      <c r="D27" s="868"/>
      <c r="E27" s="868"/>
      <c r="F27" s="869">
        <f t="shared" si="0"/>
        <v>0</v>
      </c>
    </row>
    <row r="28" spans="1:6" ht="42.75">
      <c r="A28" s="866">
        <v>33435</v>
      </c>
      <c r="B28" s="867" t="s">
        <v>713</v>
      </c>
      <c r="C28" s="868"/>
      <c r="D28" s="868"/>
      <c r="E28" s="868"/>
      <c r="F28" s="869">
        <f t="shared" si="0"/>
        <v>0</v>
      </c>
    </row>
    <row r="29" spans="1:6" ht="28.5">
      <c r="A29" s="866">
        <v>33457</v>
      </c>
      <c r="B29" s="867" t="s">
        <v>714</v>
      </c>
      <c r="C29" s="868"/>
      <c r="D29" s="868"/>
      <c r="E29" s="868"/>
      <c r="F29" s="869">
        <f t="shared" si="0"/>
        <v>0</v>
      </c>
    </row>
    <row r="30" spans="1:6" ht="14.25">
      <c r="A30" s="871"/>
      <c r="B30" s="872"/>
      <c r="C30" s="868"/>
      <c r="D30" s="868"/>
      <c r="E30" s="868"/>
      <c r="F30" s="869"/>
    </row>
    <row r="31" spans="1:6" ht="14.25">
      <c r="A31" s="871"/>
      <c r="B31" s="872"/>
      <c r="C31" s="868"/>
      <c r="D31" s="868"/>
      <c r="E31" s="868"/>
      <c r="F31" s="869"/>
    </row>
    <row r="32" spans="1:6" ht="14.25">
      <c r="A32" s="871"/>
      <c r="B32" s="872"/>
      <c r="C32" s="868"/>
      <c r="D32" s="868"/>
      <c r="E32" s="868"/>
      <c r="F32" s="869"/>
    </row>
    <row r="33" spans="1:6" ht="14.25">
      <c r="A33" s="871"/>
      <c r="B33" s="872"/>
      <c r="C33" s="868"/>
      <c r="D33" s="868"/>
      <c r="E33" s="868"/>
      <c r="F33" s="869"/>
    </row>
    <row r="34" spans="1:6" ht="14.25">
      <c r="A34" s="871"/>
      <c r="B34" s="872"/>
      <c r="C34" s="868"/>
      <c r="D34" s="868"/>
      <c r="E34" s="868"/>
      <c r="F34" s="869"/>
    </row>
    <row r="35" spans="1:6" ht="15" thickBot="1">
      <c r="A35" s="873"/>
      <c r="B35" s="873"/>
      <c r="C35" s="874"/>
      <c r="D35" s="874"/>
      <c r="E35" s="874"/>
      <c r="F35" s="875"/>
    </row>
    <row r="36" spans="1:6" ht="15.75" thickBot="1">
      <c r="A36" s="876"/>
      <c r="B36" s="877" t="s">
        <v>715</v>
      </c>
      <c r="C36" s="878">
        <f>SUM(C38:C39)</f>
        <v>0</v>
      </c>
      <c r="D36" s="878">
        <f>SUM(D38:D39)</f>
        <v>0</v>
      </c>
      <c r="E36" s="878">
        <f>SUM(E38:E39)</f>
        <v>0</v>
      </c>
      <c r="F36" s="878">
        <f>SUM(C36-D36-E36)</f>
        <v>0</v>
      </c>
    </row>
    <row r="37" spans="1:6" ht="14.25">
      <c r="A37" s="879"/>
      <c r="B37" s="880" t="s">
        <v>536</v>
      </c>
      <c r="C37" s="881"/>
      <c r="D37" s="881"/>
      <c r="E37" s="881"/>
      <c r="F37" s="882"/>
    </row>
    <row r="38" spans="1:6" ht="14.25">
      <c r="A38" s="879"/>
      <c r="B38" s="883"/>
      <c r="C38" s="881"/>
      <c r="D38" s="881"/>
      <c r="E38" s="881"/>
      <c r="F38" s="882">
        <f>SUM(C38-D38-E38)</f>
        <v>0</v>
      </c>
    </row>
    <row r="39" spans="1:6" ht="14.25">
      <c r="A39" s="879"/>
      <c r="B39" s="883"/>
      <c r="C39" s="881"/>
      <c r="D39" s="881"/>
      <c r="E39" s="881"/>
      <c r="F39" s="882">
        <f>SUM(C39-D39-E39)</f>
        <v>0</v>
      </c>
    </row>
    <row r="40" spans="1:6" ht="15" thickBot="1">
      <c r="A40" s="876"/>
      <c r="B40" s="883"/>
      <c r="C40" s="884"/>
      <c r="D40" s="884"/>
      <c r="E40" s="884"/>
      <c r="F40" s="885"/>
    </row>
    <row r="41" spans="1:6" ht="29.25" thickBot="1">
      <c r="A41" s="876"/>
      <c r="B41" s="886" t="s">
        <v>716</v>
      </c>
      <c r="C41" s="878">
        <f>SUM(C11+C36)</f>
        <v>41428602</v>
      </c>
      <c r="D41" s="878">
        <f>SUM(D11+D36)</f>
        <v>0</v>
      </c>
      <c r="E41" s="878">
        <f>SUM(E11+E36)</f>
        <v>41428602</v>
      </c>
      <c r="F41" s="878">
        <f>SUM(C41-D41-E41)</f>
        <v>0</v>
      </c>
    </row>
    <row r="42" spans="1:6" ht="14.25">
      <c r="A42" s="887"/>
      <c r="B42" s="888"/>
      <c r="C42" s="887"/>
      <c r="D42" s="887"/>
      <c r="E42" s="887"/>
      <c r="F42" s="887"/>
    </row>
    <row r="43" spans="1:6" ht="14.25">
      <c r="A43" s="887" t="s">
        <v>80</v>
      </c>
      <c r="B43" s="887"/>
      <c r="C43" s="887"/>
      <c r="D43" s="887"/>
      <c r="E43" s="887"/>
      <c r="F43" s="887"/>
    </row>
    <row r="44" spans="1:6" ht="14.25">
      <c r="A44" s="889" t="s">
        <v>717</v>
      </c>
      <c r="B44" s="887"/>
      <c r="C44" s="887"/>
      <c r="D44" s="887"/>
      <c r="E44" s="887"/>
      <c r="F44" s="887"/>
    </row>
    <row r="45" spans="1:6" ht="14.25">
      <c r="A45" s="887" t="s">
        <v>718</v>
      </c>
      <c r="B45" s="887"/>
      <c r="C45" s="887"/>
      <c r="D45" s="887"/>
      <c r="E45" s="887"/>
      <c r="F45" s="887"/>
    </row>
    <row r="46" spans="1:6" ht="14.25">
      <c r="A46" s="887" t="s">
        <v>934</v>
      </c>
      <c r="B46" s="887"/>
      <c r="C46" s="887"/>
      <c r="D46" s="887"/>
      <c r="E46" s="887"/>
      <c r="F46" s="887"/>
    </row>
    <row r="47" spans="1:6" ht="14.25">
      <c r="A47" s="887" t="s">
        <v>719</v>
      </c>
      <c r="B47" s="887"/>
      <c r="C47" s="887"/>
      <c r="D47" s="887"/>
      <c r="E47" s="887"/>
      <c r="F47" s="887"/>
    </row>
    <row r="48" spans="1:6" ht="13.5" customHeight="1">
      <c r="A48" s="887" t="s">
        <v>720</v>
      </c>
      <c r="B48" s="890"/>
      <c r="C48" s="890"/>
      <c r="D48" s="890"/>
      <c r="E48" s="890"/>
      <c r="F48" s="890"/>
    </row>
    <row r="49" spans="1:6" ht="14.25">
      <c r="A49" s="887"/>
      <c r="B49" s="887"/>
      <c r="C49" s="887"/>
      <c r="D49" s="887"/>
      <c r="E49" s="887"/>
      <c r="F49" s="887"/>
    </row>
    <row r="50" spans="1:6" ht="14.25">
      <c r="A50" s="887"/>
      <c r="B50" s="887"/>
      <c r="C50" s="887"/>
      <c r="D50" s="887"/>
      <c r="E50" s="887"/>
      <c r="F50" s="887"/>
    </row>
    <row r="51" spans="1:6" ht="14.25">
      <c r="A51" s="887"/>
      <c r="B51" s="887"/>
      <c r="C51" s="887"/>
      <c r="D51" s="887"/>
      <c r="E51" s="887"/>
      <c r="F51" s="887"/>
    </row>
    <row r="52" spans="1:5" ht="14.25">
      <c r="A52" s="887" t="s">
        <v>721</v>
      </c>
      <c r="B52" s="893" t="s">
        <v>722</v>
      </c>
      <c r="C52" s="887"/>
      <c r="D52" s="887" t="s">
        <v>723</v>
      </c>
      <c r="E52" s="887" t="s">
        <v>724</v>
      </c>
    </row>
    <row r="53" spans="1:5" ht="14.25">
      <c r="A53" s="887" t="s">
        <v>725</v>
      </c>
      <c r="B53" s="893" t="s">
        <v>726</v>
      </c>
      <c r="C53" s="887"/>
      <c r="D53" s="887" t="s">
        <v>725</v>
      </c>
      <c r="E53" s="887" t="s">
        <v>677</v>
      </c>
    </row>
    <row r="54" spans="1:6" ht="14.25">
      <c r="A54" s="887" t="s">
        <v>727</v>
      </c>
      <c r="B54" s="891">
        <v>571752346</v>
      </c>
      <c r="C54" s="887"/>
      <c r="D54" s="892">
        <v>41298</v>
      </c>
      <c r="E54" s="887"/>
      <c r="F54" s="887"/>
    </row>
    <row r="55" spans="1:2" ht="18.75">
      <c r="A55" s="887" t="s">
        <v>728</v>
      </c>
      <c r="B55" s="1157" t="s">
        <v>729</v>
      </c>
    </row>
  </sheetData>
  <sheetProtection/>
  <protectedRanges>
    <protectedRange sqref="B21:B22 C12:E12 A39:E42 B24:B37 D13:E37 C14:C37 A21:A37" name="Oblast1_1_4"/>
  </protectedRanges>
  <mergeCells count="4">
    <mergeCell ref="E1:F1"/>
    <mergeCell ref="A5:F5"/>
    <mergeCell ref="A6:F6"/>
    <mergeCell ref="B7:F7"/>
  </mergeCells>
  <hyperlinks>
    <hyperlink ref="B55" r:id="rId1" display="jana.majerovova@roznovskastredni.cz"/>
  </hyperlinks>
  <printOptions/>
  <pageMargins left="0.7086614173228347" right="0.4" top="0.7874015748031497" bottom="0.7874015748031497" header="0.31496062992125984" footer="0.31496062992125984"/>
  <pageSetup horizontalDpi="300" verticalDpi="300" orientation="portrait" paperSize="8"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42"/>
  <sheetViews>
    <sheetView zoomScale="75" zoomScaleNormal="75" zoomScalePageLayoutView="0" workbookViewId="0" topLeftCell="A7">
      <selection activeCell="C45" sqref="C45"/>
    </sheetView>
  </sheetViews>
  <sheetFormatPr defaultColWidth="9.140625" defaultRowHeight="12.75"/>
  <cols>
    <col min="1" max="1" width="9.140625" style="720" customWidth="1"/>
    <col min="2" max="2" width="4.421875" style="720" customWidth="1"/>
    <col min="3" max="3" width="59.421875" style="720" customWidth="1"/>
    <col min="4" max="8" width="19.7109375" style="720" customWidth="1"/>
    <col min="9" max="16384" width="9.140625" style="720" customWidth="1"/>
  </cols>
  <sheetData>
    <row r="1" spans="2:8" ht="15.75">
      <c r="B1" s="716" t="s">
        <v>580</v>
      </c>
      <c r="C1" s="717"/>
      <c r="D1" s="718"/>
      <c r="E1" s="718"/>
      <c r="F1" s="718"/>
      <c r="G1" s="719"/>
      <c r="H1" s="719" t="s">
        <v>581</v>
      </c>
    </row>
    <row r="2" spans="2:8" ht="15.75">
      <c r="B2" s="716" t="s">
        <v>457</v>
      </c>
      <c r="C2" s="717"/>
      <c r="D2" s="718"/>
      <c r="E2" s="718"/>
      <c r="F2" s="718"/>
      <c r="G2" s="718"/>
      <c r="H2" s="718"/>
    </row>
    <row r="3" spans="2:8" ht="15.75">
      <c r="B3" s="1267"/>
      <c r="C3" s="1267"/>
      <c r="D3" s="718"/>
      <c r="E3" s="718"/>
      <c r="F3" s="718"/>
      <c r="G3" s="718"/>
      <c r="H3" s="718"/>
    </row>
    <row r="4" spans="2:8" ht="15.75">
      <c r="B4" s="719"/>
      <c r="C4" s="721"/>
      <c r="D4" s="718"/>
      <c r="E4" s="718"/>
      <c r="F4" s="718"/>
      <c r="G4" s="718"/>
      <c r="H4" s="718"/>
    </row>
    <row r="5" spans="2:8" ht="23.25">
      <c r="B5" s="722" t="s">
        <v>582</v>
      </c>
      <c r="C5" s="718"/>
      <c r="D5" s="723"/>
      <c r="E5" s="718"/>
      <c r="F5" s="723"/>
      <c r="G5" s="724"/>
      <c r="H5" s="724" t="s">
        <v>98</v>
      </c>
    </row>
    <row r="6" spans="2:8" ht="24" thickBot="1">
      <c r="B6" s="722"/>
      <c r="C6" s="718"/>
      <c r="D6" s="723"/>
      <c r="E6" s="718"/>
      <c r="F6" s="723"/>
      <c r="G6" s="724"/>
      <c r="H6" s="724"/>
    </row>
    <row r="7" spans="2:8" ht="36" customHeight="1" thickBot="1">
      <c r="B7" s="725"/>
      <c r="C7" s="726"/>
      <c r="D7" s="727" t="s">
        <v>583</v>
      </c>
      <c r="E7" s="727" t="s">
        <v>584</v>
      </c>
      <c r="F7" s="727" t="s">
        <v>585</v>
      </c>
      <c r="G7" s="728" t="s">
        <v>586</v>
      </c>
      <c r="H7" s="728" t="s">
        <v>587</v>
      </c>
    </row>
    <row r="8" spans="2:8" ht="24.75" customHeight="1" thickBot="1">
      <c r="B8" s="729" t="s">
        <v>588</v>
      </c>
      <c r="C8" s="730"/>
      <c r="D8" s="731">
        <f>D10+D13+D16</f>
        <v>43151.58780538086</v>
      </c>
      <c r="E8" s="731">
        <f>E10+E13+E16</f>
        <v>43426.20141845703</v>
      </c>
      <c r="F8" s="731">
        <f>F10+F13+F16</f>
        <v>42776.79710997071</v>
      </c>
      <c r="G8" s="732">
        <f>F8/E8*100</f>
        <v>98.5045795227894</v>
      </c>
      <c r="H8" s="732">
        <f>F8/D8*100-100</f>
        <v>-0.8685443907661181</v>
      </c>
    </row>
    <row r="9" spans="2:8" ht="15.75">
      <c r="B9" s="733" t="s">
        <v>26</v>
      </c>
      <c r="C9" s="734"/>
      <c r="D9" s="735"/>
      <c r="E9" s="735"/>
      <c r="F9" s="735"/>
      <c r="G9" s="736"/>
      <c r="H9" s="736"/>
    </row>
    <row r="10" spans="2:8" s="741" customFormat="1" ht="15.75">
      <c r="B10" s="737"/>
      <c r="C10" s="738" t="s">
        <v>589</v>
      </c>
      <c r="D10" s="739">
        <f>D11+D12</f>
        <v>31592.951049804688</v>
      </c>
      <c r="E10" s="739">
        <f>E11+E12</f>
        <v>30938.02880859375</v>
      </c>
      <c r="F10" s="739">
        <f>F11+F12</f>
        <v>31027.233154296875</v>
      </c>
      <c r="G10" s="740">
        <f aca="true" t="shared" si="0" ref="G10:G16">F10/E10*100</f>
        <v>100.28833235063233</v>
      </c>
      <c r="H10" s="740">
        <f aca="true" t="shared" si="1" ref="H10:H18">F10/D10*100-100</f>
        <v>-1.7906459406593171</v>
      </c>
    </row>
    <row r="11" spans="2:8" ht="15.75">
      <c r="B11" s="742"/>
      <c r="C11" s="743" t="s">
        <v>590</v>
      </c>
      <c r="D11" s="744">
        <v>30551.998046875</v>
      </c>
      <c r="E11" s="744">
        <v>29709.71875</v>
      </c>
      <c r="F11" s="744">
        <v>29748.994140625</v>
      </c>
      <c r="G11" s="740">
        <f t="shared" si="0"/>
        <v>100.13219711352872</v>
      </c>
      <c r="H11" s="740">
        <f t="shared" si="1"/>
        <v>-2.628318792826505</v>
      </c>
    </row>
    <row r="12" spans="2:8" ht="15.75">
      <c r="B12" s="745"/>
      <c r="C12" s="743" t="s">
        <v>591</v>
      </c>
      <c r="D12" s="744">
        <v>1040.9530029296875</v>
      </c>
      <c r="E12" s="744">
        <v>1228.31005859375</v>
      </c>
      <c r="F12" s="744">
        <v>1278.239013671875</v>
      </c>
      <c r="G12" s="740">
        <f t="shared" si="0"/>
        <v>104.06484948395578</v>
      </c>
      <c r="H12" s="740">
        <f t="shared" si="1"/>
        <v>22.795074328462775</v>
      </c>
    </row>
    <row r="13" spans="2:8" s="741" customFormat="1" ht="15.75">
      <c r="B13" s="737"/>
      <c r="C13" s="738" t="s">
        <v>592</v>
      </c>
      <c r="D13" s="739">
        <f>D14+D15</f>
        <v>10875.989715576172</v>
      </c>
      <c r="E13" s="739">
        <f>E14+E15</f>
        <v>10774.862609863281</v>
      </c>
      <c r="F13" s="739">
        <f>F14+F15</f>
        <v>10588.623565673828</v>
      </c>
      <c r="G13" s="740">
        <f t="shared" si="0"/>
        <v>98.2715413557202</v>
      </c>
      <c r="H13" s="740">
        <f t="shared" si="1"/>
        <v>-2.642206892590096</v>
      </c>
    </row>
    <row r="14" spans="2:8" ht="15.75">
      <c r="B14" s="742"/>
      <c r="C14" s="743" t="s">
        <v>593</v>
      </c>
      <c r="D14" s="744">
        <v>10570.4697265625</v>
      </c>
      <c r="E14" s="744">
        <v>10477.765625</v>
      </c>
      <c r="F14" s="744">
        <v>10290.1015625</v>
      </c>
      <c r="G14" s="740">
        <f t="shared" si="0"/>
        <v>98.2089305180464</v>
      </c>
      <c r="H14" s="740">
        <f t="shared" si="1"/>
        <v>-2.6523718558879636</v>
      </c>
    </row>
    <row r="15" spans="2:8" ht="15.75">
      <c r="B15" s="745"/>
      <c r="C15" s="743" t="s">
        <v>594</v>
      </c>
      <c r="D15" s="744">
        <v>305.5199890136719</v>
      </c>
      <c r="E15" s="744">
        <v>297.09698486328125</v>
      </c>
      <c r="F15" s="744">
        <v>298.5220031738281</v>
      </c>
      <c r="G15" s="740">
        <f t="shared" si="0"/>
        <v>100.4796475168547</v>
      </c>
      <c r="H15" s="740">
        <f t="shared" si="1"/>
        <v>-2.29051652640986</v>
      </c>
    </row>
    <row r="16" spans="2:8" s="741" customFormat="1" ht="15" customHeight="1">
      <c r="B16" s="737"/>
      <c r="C16" s="738" t="s">
        <v>595</v>
      </c>
      <c r="D16" s="739">
        <v>682.6470400000001</v>
      </c>
      <c r="E16" s="739">
        <v>1713.31</v>
      </c>
      <c r="F16" s="739">
        <v>1160.94039</v>
      </c>
      <c r="G16" s="740">
        <f t="shared" si="0"/>
        <v>67.76008953429327</v>
      </c>
      <c r="H16" s="740">
        <f t="shared" si="1"/>
        <v>70.06451679626414</v>
      </c>
    </row>
    <row r="17" spans="2:8" s="741" customFormat="1" ht="15" customHeight="1">
      <c r="B17" s="737"/>
      <c r="C17" s="743" t="s">
        <v>159</v>
      </c>
      <c r="D17" s="739"/>
      <c r="E17" s="739"/>
      <c r="F17" s="739"/>
      <c r="G17" s="740"/>
      <c r="H17" s="746"/>
    </row>
    <row r="18" spans="2:8" ht="15" customHeight="1">
      <c r="B18" s="742"/>
      <c r="C18" s="743" t="s">
        <v>596</v>
      </c>
      <c r="D18" s="744">
        <v>51.801300048828125</v>
      </c>
      <c r="E18" s="744">
        <v>0</v>
      </c>
      <c r="F18" s="744">
        <v>32.48649978637695</v>
      </c>
      <c r="G18" s="740"/>
      <c r="H18" s="740">
        <f t="shared" si="1"/>
        <v>-37.286323401623044</v>
      </c>
    </row>
    <row r="19" spans="2:8" ht="15" customHeight="1">
      <c r="B19" s="742"/>
      <c r="C19" s="743" t="s">
        <v>597</v>
      </c>
      <c r="D19" s="744">
        <v>162.43093872070312</v>
      </c>
      <c r="E19" s="744">
        <v>1</v>
      </c>
      <c r="F19" s="744">
        <v>62.27265930175781</v>
      </c>
      <c r="G19" s="740">
        <f>F19/E19*100</f>
        <v>6227.265930175781</v>
      </c>
      <c r="H19" s="740">
        <f>F19/D19*100-100</f>
        <v>-61.66207017442998</v>
      </c>
    </row>
    <row r="20" spans="2:8" ht="15" customHeight="1">
      <c r="B20" s="742"/>
      <c r="C20" s="743" t="s">
        <v>598</v>
      </c>
      <c r="D20" s="744">
        <v>0</v>
      </c>
      <c r="E20" s="744">
        <v>1492.2659912109375</v>
      </c>
      <c r="F20" s="744">
        <v>529.9450073242188</v>
      </c>
      <c r="G20" s="740">
        <f>F20/E20*100</f>
        <v>35.51277121139652</v>
      </c>
      <c r="H20" s="740"/>
    </row>
    <row r="21" spans="2:8" ht="15" customHeight="1">
      <c r="B21" s="742"/>
      <c r="C21" s="743" t="s">
        <v>599</v>
      </c>
      <c r="D21" s="744">
        <v>32.465999603271484</v>
      </c>
      <c r="E21" s="744">
        <v>0</v>
      </c>
      <c r="F21" s="744">
        <v>159.05799865722656</v>
      </c>
      <c r="G21" s="740"/>
      <c r="H21" s="740">
        <f>F21/D21*100-100</f>
        <v>389.92176615809126</v>
      </c>
    </row>
    <row r="22" spans="2:8" ht="15" customHeight="1" thickBot="1">
      <c r="B22" s="742"/>
      <c r="C22" s="747" t="s">
        <v>600</v>
      </c>
      <c r="D22" s="748">
        <v>134.03399658203125</v>
      </c>
      <c r="E22" s="748">
        <v>8.039999961853027</v>
      </c>
      <c r="F22" s="748">
        <v>117.78703308105469</v>
      </c>
      <c r="G22" s="749">
        <f>F22/E22*100</f>
        <v>1465.0128562178202</v>
      </c>
      <c r="H22" s="749">
        <f>F22/D22*100-100</f>
        <v>-12.121524326131038</v>
      </c>
    </row>
    <row r="23" spans="2:8" s="741" customFormat="1" ht="24.75" customHeight="1" thickBot="1">
      <c r="B23" s="729" t="s">
        <v>601</v>
      </c>
      <c r="C23" s="750"/>
      <c r="D23" s="731">
        <v>14790.941039999998</v>
      </c>
      <c r="E23" s="731">
        <v>13794.80362</v>
      </c>
      <c r="F23" s="751">
        <v>13669.779569999999</v>
      </c>
      <c r="G23" s="732">
        <f>F23/E23*100</f>
        <v>99.09368735181747</v>
      </c>
      <c r="H23" s="732">
        <f>F23/D23*100-100</f>
        <v>-7.580055028060599</v>
      </c>
    </row>
    <row r="24" spans="2:8" ht="15" customHeight="1">
      <c r="B24" s="752" t="s">
        <v>26</v>
      </c>
      <c r="C24" s="753"/>
      <c r="D24" s="735"/>
      <c r="E24" s="735"/>
      <c r="F24" s="735"/>
      <c r="G24" s="754"/>
      <c r="H24" s="754"/>
    </row>
    <row r="25" spans="2:8" ht="15" customHeight="1">
      <c r="B25" s="755"/>
      <c r="C25" s="756" t="s">
        <v>602</v>
      </c>
      <c r="D25" s="744">
        <v>876.3331298828125</v>
      </c>
      <c r="E25" s="744">
        <v>437.3220520019531</v>
      </c>
      <c r="F25" s="744">
        <v>263.4721374511719</v>
      </c>
      <c r="G25" s="740">
        <f aca="true" t="shared" si="2" ref="G25:G35">F25/E25*100</f>
        <v>60.246707488236886</v>
      </c>
      <c r="H25" s="740">
        <f aca="true" t="shared" si="3" ref="H25:H35">F25/D25*100-100</f>
        <v>-69.93470536867588</v>
      </c>
    </row>
    <row r="26" spans="2:8" ht="15" customHeight="1">
      <c r="B26" s="757"/>
      <c r="C26" s="758" t="s">
        <v>603</v>
      </c>
      <c r="D26" s="748">
        <v>754.3389892578125</v>
      </c>
      <c r="E26" s="748">
        <v>397.3220520019531</v>
      </c>
      <c r="F26" s="748">
        <v>125.3265609741211</v>
      </c>
      <c r="G26" s="740"/>
      <c r="H26" s="740"/>
    </row>
    <row r="27" spans="2:8" ht="15" customHeight="1">
      <c r="B27" s="757"/>
      <c r="C27" s="758" t="s">
        <v>604</v>
      </c>
      <c r="D27" s="748">
        <v>0</v>
      </c>
      <c r="E27" s="748">
        <v>0</v>
      </c>
      <c r="F27" s="748">
        <v>0</v>
      </c>
      <c r="G27" s="740"/>
      <c r="H27" s="740"/>
    </row>
    <row r="28" spans="2:8" ht="15" customHeight="1">
      <c r="B28" s="757"/>
      <c r="C28" s="758" t="s">
        <v>605</v>
      </c>
      <c r="D28" s="748">
        <v>1278.7906494140625</v>
      </c>
      <c r="E28" s="748">
        <v>1007.0045776367188</v>
      </c>
      <c r="F28" s="748">
        <v>1153.6473388671875</v>
      </c>
      <c r="G28" s="740">
        <f t="shared" si="2"/>
        <v>114.56227354741686</v>
      </c>
      <c r="H28" s="740">
        <f t="shared" si="3"/>
        <v>-9.786067062987613</v>
      </c>
    </row>
    <row r="29" spans="2:8" ht="15" customHeight="1">
      <c r="B29" s="759"/>
      <c r="C29" s="756" t="s">
        <v>606</v>
      </c>
      <c r="D29" s="744">
        <v>3983.48779296875</v>
      </c>
      <c r="E29" s="744">
        <v>3949</v>
      </c>
      <c r="F29" s="744">
        <v>4159.2451171875</v>
      </c>
      <c r="G29" s="740">
        <f t="shared" si="2"/>
        <v>105.32400904501141</v>
      </c>
      <c r="H29" s="740">
        <f t="shared" si="3"/>
        <v>4.4121466753074685</v>
      </c>
    </row>
    <row r="30" spans="2:8" ht="15" customHeight="1">
      <c r="B30" s="755"/>
      <c r="C30" s="756" t="s">
        <v>607</v>
      </c>
      <c r="D30" s="744">
        <v>0</v>
      </c>
      <c r="E30" s="744">
        <v>0</v>
      </c>
      <c r="F30" s="744">
        <v>0</v>
      </c>
      <c r="G30" s="740"/>
      <c r="H30" s="740"/>
    </row>
    <row r="31" spans="2:8" ht="15" customHeight="1">
      <c r="B31" s="755"/>
      <c r="C31" s="756" t="s">
        <v>608</v>
      </c>
      <c r="D31" s="744">
        <v>686.8644409179688</v>
      </c>
      <c r="E31" s="744">
        <v>784</v>
      </c>
      <c r="F31" s="744">
        <v>958.8348999023438</v>
      </c>
      <c r="G31" s="740">
        <f t="shared" si="2"/>
        <v>122.30036988550303</v>
      </c>
      <c r="H31" s="740">
        <f t="shared" si="3"/>
        <v>39.59594394214042</v>
      </c>
    </row>
    <row r="32" spans="2:8" ht="15" customHeight="1">
      <c r="B32" s="755"/>
      <c r="C32" s="756" t="s">
        <v>609</v>
      </c>
      <c r="D32" s="744">
        <v>0</v>
      </c>
      <c r="E32" s="744">
        <v>0</v>
      </c>
      <c r="F32" s="744">
        <v>0</v>
      </c>
      <c r="G32" s="740"/>
      <c r="H32" s="740"/>
    </row>
    <row r="33" spans="2:8" ht="15" customHeight="1">
      <c r="B33" s="755"/>
      <c r="C33" s="756" t="s">
        <v>610</v>
      </c>
      <c r="D33" s="744">
        <v>69.68299865722656</v>
      </c>
      <c r="E33" s="744">
        <v>312</v>
      </c>
      <c r="F33" s="744">
        <v>277.28582763671875</v>
      </c>
      <c r="G33" s="740"/>
      <c r="H33" s="740"/>
    </row>
    <row r="34" spans="2:8" ht="15" customHeight="1">
      <c r="B34" s="755"/>
      <c r="C34" s="756" t="s">
        <v>611</v>
      </c>
      <c r="D34" s="744">
        <v>906.0584716796875</v>
      </c>
      <c r="E34" s="744">
        <v>350</v>
      </c>
      <c r="F34" s="744">
        <v>379.55078125</v>
      </c>
      <c r="G34" s="740">
        <f t="shared" si="2"/>
        <v>108.44308035714285</v>
      </c>
      <c r="H34" s="740">
        <f t="shared" si="3"/>
        <v>-58.109681316000106</v>
      </c>
    </row>
    <row r="35" spans="2:8" ht="15" customHeight="1" thickBot="1">
      <c r="B35" s="759"/>
      <c r="C35" s="756" t="s">
        <v>612</v>
      </c>
      <c r="D35" s="744">
        <v>2223.7998046875</v>
      </c>
      <c r="E35" s="744">
        <v>2334</v>
      </c>
      <c r="F35" s="744">
        <v>2198.473388671875</v>
      </c>
      <c r="G35" s="760">
        <f t="shared" si="2"/>
        <v>94.19337569288238</v>
      </c>
      <c r="H35" s="749">
        <f t="shared" si="3"/>
        <v>-1.1388802158467684</v>
      </c>
    </row>
    <row r="36" spans="2:8" s="741" customFormat="1" ht="36" customHeight="1" thickBot="1">
      <c r="B36" s="761" t="s">
        <v>613</v>
      </c>
      <c r="C36" s="762"/>
      <c r="D36" s="763">
        <f>D8+D23</f>
        <v>57942.52884538086</v>
      </c>
      <c r="E36" s="763">
        <f>E8+E23</f>
        <v>57221.00503845703</v>
      </c>
      <c r="F36" s="764">
        <f>F8+F23</f>
        <v>56446.576679970705</v>
      </c>
      <c r="G36" s="765">
        <f>F36/E36*100</f>
        <v>98.6466012647526</v>
      </c>
      <c r="H36" s="732">
        <f>F36/D36*100-100</f>
        <v>-2.5817861167262635</v>
      </c>
    </row>
    <row r="37" spans="2:8" ht="32.25" thickBot="1">
      <c r="B37" s="766"/>
      <c r="C37" s="767" t="s">
        <v>614</v>
      </c>
      <c r="D37" s="768">
        <v>368.802</v>
      </c>
      <c r="E37" s="768">
        <v>2256.00262</v>
      </c>
      <c r="F37" s="769">
        <v>1062.12914</v>
      </c>
      <c r="G37" s="770"/>
      <c r="H37" s="770"/>
    </row>
    <row r="38" spans="2:8" ht="15.75">
      <c r="B38" s="718"/>
      <c r="C38" s="718"/>
      <c r="D38" s="717"/>
      <c r="E38" s="717"/>
      <c r="F38" s="717"/>
      <c r="G38" s="717"/>
      <c r="H38" s="718"/>
    </row>
    <row r="39" spans="2:8" ht="15.75">
      <c r="B39" s="718"/>
      <c r="C39" s="718"/>
      <c r="D39" s="717"/>
      <c r="E39" s="717"/>
      <c r="F39" s="717"/>
      <c r="G39" s="717"/>
      <c r="H39" s="718"/>
    </row>
    <row r="40" spans="2:8" ht="15.75">
      <c r="B40" s="718" t="s">
        <v>615</v>
      </c>
      <c r="C40" s="718"/>
      <c r="D40" s="718"/>
      <c r="E40" s="718" t="s">
        <v>22</v>
      </c>
      <c r="F40" s="718" t="s">
        <v>417</v>
      </c>
      <c r="G40" s="718"/>
      <c r="H40" s="718"/>
    </row>
    <row r="41" spans="2:8" ht="15.75">
      <c r="B41" s="718" t="s">
        <v>616</v>
      </c>
      <c r="C41" s="718"/>
      <c r="D41" s="718"/>
      <c r="F41" s="718" t="s">
        <v>677</v>
      </c>
      <c r="G41" s="718"/>
      <c r="H41" s="718"/>
    </row>
    <row r="42" spans="2:5" ht="15.75">
      <c r="B42" s="720" t="s">
        <v>935</v>
      </c>
      <c r="C42" s="771"/>
      <c r="D42" s="771"/>
      <c r="E42" s="718" t="s">
        <v>24</v>
      </c>
    </row>
  </sheetData>
  <sheetProtection/>
  <mergeCells count="1">
    <mergeCell ref="B3:C3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36"/>
  <sheetViews>
    <sheetView zoomScale="75" zoomScaleNormal="75" zoomScalePageLayoutView="0" workbookViewId="0" topLeftCell="A1">
      <selection activeCell="G40" sqref="G40"/>
    </sheetView>
  </sheetViews>
  <sheetFormatPr defaultColWidth="9.140625" defaultRowHeight="12.75"/>
  <cols>
    <col min="1" max="1" width="9.140625" style="720" customWidth="1"/>
    <col min="2" max="2" width="4.421875" style="720" customWidth="1"/>
    <col min="3" max="3" width="56.00390625" style="720" customWidth="1"/>
    <col min="4" max="8" width="19.7109375" style="720" customWidth="1"/>
    <col min="9" max="16384" width="9.140625" style="720" customWidth="1"/>
  </cols>
  <sheetData>
    <row r="1" spans="2:8" ht="15.75">
      <c r="B1" s="716" t="s">
        <v>580</v>
      </c>
      <c r="C1" s="717"/>
      <c r="D1" s="721"/>
      <c r="E1" s="718"/>
      <c r="F1" s="718"/>
      <c r="G1" s="719"/>
      <c r="H1" s="719" t="s">
        <v>617</v>
      </c>
    </row>
    <row r="2" spans="2:8" ht="15.75">
      <c r="B2" s="716" t="s">
        <v>457</v>
      </c>
      <c r="C2" s="717"/>
      <c r="D2" s="718"/>
      <c r="E2" s="718"/>
      <c r="F2" s="718"/>
      <c r="G2" s="718"/>
      <c r="H2" s="718"/>
    </row>
    <row r="3" spans="2:8" ht="15.75">
      <c r="B3" s="1267"/>
      <c r="C3" s="1267"/>
      <c r="D3" s="718"/>
      <c r="E3" s="718"/>
      <c r="F3" s="718"/>
      <c r="G3" s="718"/>
      <c r="H3" s="718"/>
    </row>
    <row r="4" spans="2:8" ht="15.75">
      <c r="B4" s="719"/>
      <c r="C4" s="721"/>
      <c r="D4" s="718"/>
      <c r="E4" s="718"/>
      <c r="F4" s="718"/>
      <c r="G4" s="718"/>
      <c r="H4" s="718"/>
    </row>
    <row r="5" spans="2:8" ht="23.25">
      <c r="B5" s="722" t="s">
        <v>618</v>
      </c>
      <c r="C5" s="718"/>
      <c r="D5" s="723"/>
      <c r="E5" s="718"/>
      <c r="F5" s="723"/>
      <c r="G5" s="724"/>
      <c r="H5" s="724" t="s">
        <v>98</v>
      </c>
    </row>
    <row r="6" spans="2:8" ht="24" thickBot="1">
      <c r="B6" s="722"/>
      <c r="C6" s="718"/>
      <c r="D6" s="723"/>
      <c r="E6" s="718"/>
      <c r="F6" s="723"/>
      <c r="G6" s="724"/>
      <c r="H6" s="724"/>
    </row>
    <row r="7" spans="2:8" ht="36" customHeight="1" thickBot="1">
      <c r="B7" s="725"/>
      <c r="C7" s="772"/>
      <c r="D7" s="727" t="s">
        <v>583</v>
      </c>
      <c r="E7" s="727" t="s">
        <v>584</v>
      </c>
      <c r="F7" s="727" t="s">
        <v>585</v>
      </c>
      <c r="G7" s="728" t="s">
        <v>586</v>
      </c>
      <c r="H7" s="728" t="s">
        <v>587</v>
      </c>
    </row>
    <row r="8" spans="2:8" ht="36" customHeight="1" thickBot="1">
      <c r="B8" s="1268" t="s">
        <v>619</v>
      </c>
      <c r="C8" s="1269"/>
      <c r="D8" s="773">
        <v>57316.95</v>
      </c>
      <c r="E8" s="773">
        <v>57221.00462</v>
      </c>
      <c r="F8" s="774">
        <v>55674.81055</v>
      </c>
      <c r="G8" s="732">
        <f>F8/E8*100</f>
        <v>97.29785577819169</v>
      </c>
      <c r="H8" s="775">
        <f>F8/D8*100-100</f>
        <v>-2.8650154099267127</v>
      </c>
    </row>
    <row r="9" spans="2:8" ht="15.75" customHeight="1" thickBot="1">
      <c r="B9" s="776"/>
      <c r="C9" s="777"/>
      <c r="D9" s="778"/>
      <c r="E9" s="778"/>
      <c r="F9" s="749"/>
      <c r="G9" s="779"/>
      <c r="H9" s="780"/>
    </row>
    <row r="10" spans="2:8" ht="24.75" customHeight="1" thickBot="1">
      <c r="B10" s="781"/>
      <c r="C10" s="782" t="s">
        <v>620</v>
      </c>
      <c r="D10" s="765">
        <v>5638.19189453125</v>
      </c>
      <c r="E10" s="765">
        <v>5904</v>
      </c>
      <c r="F10" s="765">
        <v>5458.26416015625</v>
      </c>
      <c r="G10" s="765">
        <f aca="true" t="shared" si="0" ref="G10:G16">F10/E10*100</f>
        <v>92.45027371538363</v>
      </c>
      <c r="H10" s="731">
        <f aca="true" t="shared" si="1" ref="H10:H16">F10/D10*100-100</f>
        <v>-3.1912311205569353</v>
      </c>
    </row>
    <row r="11" spans="2:8" ht="15.75">
      <c r="B11" s="783"/>
      <c r="C11" s="784" t="s">
        <v>621</v>
      </c>
      <c r="D11" s="785">
        <v>62.39099884033203</v>
      </c>
      <c r="E11" s="786">
        <v>15</v>
      </c>
      <c r="F11" s="786">
        <v>52.354000091552734</v>
      </c>
      <c r="G11" s="740">
        <f t="shared" si="0"/>
        <v>349.02666727701825</v>
      </c>
      <c r="H11" s="787">
        <f t="shared" si="1"/>
        <v>-16.087254468333626</v>
      </c>
    </row>
    <row r="12" spans="2:8" s="741" customFormat="1" ht="15.75">
      <c r="B12" s="737"/>
      <c r="C12" s="788" t="s">
        <v>622</v>
      </c>
      <c r="D12" s="789">
        <v>87.79199981689453</v>
      </c>
      <c r="E12" s="789">
        <v>89</v>
      </c>
      <c r="F12" s="789">
        <v>91.4260025024414</v>
      </c>
      <c r="G12" s="790">
        <f t="shared" si="0"/>
        <v>102.72584550836112</v>
      </c>
      <c r="H12" s="791">
        <f t="shared" si="1"/>
        <v>4.139332391477836</v>
      </c>
    </row>
    <row r="13" spans="2:8" s="741" customFormat="1" ht="15.75">
      <c r="B13" s="737"/>
      <c r="C13" s="788" t="s">
        <v>623</v>
      </c>
      <c r="D13" s="789">
        <v>3702.832275390625</v>
      </c>
      <c r="E13" s="789">
        <v>4100</v>
      </c>
      <c r="F13" s="789">
        <v>3666.090087890625</v>
      </c>
      <c r="G13" s="790">
        <f t="shared" si="0"/>
        <v>89.41683141196647</v>
      </c>
      <c r="H13" s="791">
        <f t="shared" si="1"/>
        <v>-0.9922725299817614</v>
      </c>
    </row>
    <row r="14" spans="2:8" s="741" customFormat="1" ht="15.75">
      <c r="B14" s="737"/>
      <c r="C14" s="788" t="s">
        <v>624</v>
      </c>
      <c r="D14" s="789">
        <v>1746.1639404296875</v>
      </c>
      <c r="E14" s="789">
        <v>1700</v>
      </c>
      <c r="F14" s="789">
        <v>1634.4749755859375</v>
      </c>
      <c r="G14" s="792">
        <f t="shared" si="0"/>
        <v>96.14558679917279</v>
      </c>
      <c r="H14" s="791">
        <f t="shared" si="1"/>
        <v>-6.396247354430315</v>
      </c>
    </row>
    <row r="15" spans="2:8" s="741" customFormat="1" ht="15.75">
      <c r="B15" s="737"/>
      <c r="C15" s="788" t="s">
        <v>625</v>
      </c>
      <c r="D15" s="789">
        <v>0</v>
      </c>
      <c r="E15" s="789">
        <v>0</v>
      </c>
      <c r="F15" s="793">
        <v>0</v>
      </c>
      <c r="G15" s="792"/>
      <c r="H15" s="791"/>
    </row>
    <row r="16" spans="2:8" s="741" customFormat="1" ht="15.75">
      <c r="B16" s="794"/>
      <c r="C16" s="795" t="s">
        <v>626</v>
      </c>
      <c r="D16" s="785">
        <v>1.7899999618530273</v>
      </c>
      <c r="E16" s="785">
        <v>2</v>
      </c>
      <c r="F16" s="796">
        <v>1.7899999618530273</v>
      </c>
      <c r="G16" s="792">
        <f t="shared" si="0"/>
        <v>89.49999809265137</v>
      </c>
      <c r="H16" s="791">
        <f t="shared" si="1"/>
        <v>0</v>
      </c>
    </row>
    <row r="17" spans="2:8" s="741" customFormat="1" ht="16.5" thickBot="1">
      <c r="B17" s="794"/>
      <c r="C17" s="795"/>
      <c r="D17" s="785"/>
      <c r="E17" s="785"/>
      <c r="F17" s="796"/>
      <c r="G17" s="797"/>
      <c r="H17" s="798"/>
    </row>
    <row r="18" spans="2:8" ht="24.75" customHeight="1" thickBot="1">
      <c r="B18" s="781"/>
      <c r="C18" s="782" t="s">
        <v>627</v>
      </c>
      <c r="D18" s="765">
        <f>SUM(D19:D22)</f>
        <v>449.1239891052246</v>
      </c>
      <c r="E18" s="765">
        <f>SUM(E19:E22)</f>
        <v>155</v>
      </c>
      <c r="F18" s="765">
        <f>SUM(F19:F22)</f>
        <v>138.8065643310547</v>
      </c>
      <c r="G18" s="765">
        <f>F18/E18*100</f>
        <v>89.55262214906755</v>
      </c>
      <c r="H18" s="731">
        <f aca="true" t="shared" si="2" ref="H18:H23">F18/D18*100-100</f>
        <v>-69.0939322551898</v>
      </c>
    </row>
    <row r="19" spans="2:8" ht="15" customHeight="1">
      <c r="B19" s="799"/>
      <c r="C19" s="800" t="s">
        <v>628</v>
      </c>
      <c r="D19" s="785">
        <v>0</v>
      </c>
      <c r="E19" s="785">
        <v>0</v>
      </c>
      <c r="F19" s="785">
        <v>0</v>
      </c>
      <c r="G19" s="801"/>
      <c r="H19" s="787"/>
    </row>
    <row r="20" spans="2:8" ht="15" customHeight="1">
      <c r="B20" s="755"/>
      <c r="C20" s="802" t="s">
        <v>629</v>
      </c>
      <c r="D20" s="789">
        <v>35</v>
      </c>
      <c r="E20" s="789">
        <v>0</v>
      </c>
      <c r="F20" s="789">
        <v>0</v>
      </c>
      <c r="G20" s="790"/>
      <c r="H20" s="791">
        <f t="shared" si="2"/>
        <v>-100</v>
      </c>
    </row>
    <row r="21" spans="2:8" ht="15" customHeight="1">
      <c r="B21" s="755"/>
      <c r="C21" s="803" t="s">
        <v>630</v>
      </c>
      <c r="D21" s="789">
        <v>54.551998138427734</v>
      </c>
      <c r="E21" s="789">
        <v>155</v>
      </c>
      <c r="F21" s="789">
        <v>138.8065643310547</v>
      </c>
      <c r="G21" s="790">
        <f>F21/E21*100</f>
        <v>89.55262214906755</v>
      </c>
      <c r="H21" s="791">
        <f t="shared" si="2"/>
        <v>154.44817617647635</v>
      </c>
    </row>
    <row r="22" spans="2:8" ht="15" customHeight="1">
      <c r="B22" s="757"/>
      <c r="C22" s="804" t="s">
        <v>631</v>
      </c>
      <c r="D22" s="805">
        <v>359.5719909667969</v>
      </c>
      <c r="E22" s="805">
        <v>0</v>
      </c>
      <c r="F22" s="805">
        <v>0</v>
      </c>
      <c r="G22" s="790"/>
      <c r="H22" s="791">
        <f t="shared" si="2"/>
        <v>-100</v>
      </c>
    </row>
    <row r="23" spans="2:8" ht="15" customHeight="1">
      <c r="B23" s="757"/>
      <c r="C23" s="806" t="s">
        <v>632</v>
      </c>
      <c r="D23" s="805">
        <v>70.81997680664062</v>
      </c>
      <c r="E23" s="805">
        <v>0</v>
      </c>
      <c r="F23" s="805">
        <v>29.00666046142578</v>
      </c>
      <c r="G23" s="790"/>
      <c r="H23" s="791">
        <f t="shared" si="2"/>
        <v>-59.04169731568467</v>
      </c>
    </row>
    <row r="24" spans="2:8" ht="15" customHeight="1" thickBot="1">
      <c r="B24" s="807"/>
      <c r="C24" s="808"/>
      <c r="D24" s="809">
        <v>0</v>
      </c>
      <c r="E24" s="809">
        <v>0</v>
      </c>
      <c r="F24" s="809">
        <v>0</v>
      </c>
      <c r="G24" s="810"/>
      <c r="H24" s="811"/>
    </row>
    <row r="25" spans="2:8" ht="15" customHeight="1" thickBot="1">
      <c r="B25" s="812"/>
      <c r="C25" s="813"/>
      <c r="D25" s="814"/>
      <c r="E25" s="814"/>
      <c r="F25" s="814"/>
      <c r="G25" s="815"/>
      <c r="H25" s="816"/>
    </row>
    <row r="26" spans="2:8" ht="24.75" customHeight="1" thickBot="1">
      <c r="B26" s="817"/>
      <c r="C26" s="782" t="s">
        <v>633</v>
      </c>
      <c r="D26" s="765">
        <v>51083.04</v>
      </c>
      <c r="E26" s="765">
        <v>51156.00462</v>
      </c>
      <c r="F26" s="765">
        <v>49975.05458</v>
      </c>
      <c r="G26" s="765">
        <f>F26/E26*100</f>
        <v>97.69147327127598</v>
      </c>
      <c r="H26" s="731">
        <f>F26/D26*100-100</f>
        <v>-2.168988807244048</v>
      </c>
    </row>
    <row r="27" spans="2:8" ht="15.75">
      <c r="B27" s="799"/>
      <c r="C27" s="800" t="s">
        <v>828</v>
      </c>
      <c r="D27" s="785">
        <v>43161.83984375</v>
      </c>
      <c r="E27" s="785">
        <v>43749.609375</v>
      </c>
      <c r="F27" s="785">
        <v>42555.73046875</v>
      </c>
      <c r="G27" s="740">
        <f>F27/E27*100</f>
        <v>97.27110956347825</v>
      </c>
      <c r="H27" s="787">
        <f>F27/D27*100-100</f>
        <v>-1.404271405468748</v>
      </c>
    </row>
    <row r="28" spans="2:8" ht="16.5" thickBot="1">
      <c r="B28" s="807"/>
      <c r="C28" s="818" t="s">
        <v>634</v>
      </c>
      <c r="D28" s="809">
        <v>7921.2</v>
      </c>
      <c r="E28" s="809">
        <v>7406.4</v>
      </c>
      <c r="F28" s="809">
        <v>7406.4</v>
      </c>
      <c r="G28" s="819">
        <f>F28/E28*100</f>
        <v>100</v>
      </c>
      <c r="H28" s="820">
        <f>F28/D28*100-100</f>
        <v>-6.499015300712017</v>
      </c>
    </row>
    <row r="29" spans="2:8" ht="15.75">
      <c r="B29" s="718"/>
      <c r="C29" s="718"/>
      <c r="D29" s="717"/>
      <c r="E29" s="717"/>
      <c r="F29" s="717"/>
      <c r="G29" s="717"/>
      <c r="H29" s="718"/>
    </row>
    <row r="30" spans="2:8" ht="15.75">
      <c r="B30" s="718" t="s">
        <v>615</v>
      </c>
      <c r="C30" s="718"/>
      <c r="D30" s="718"/>
      <c r="E30" s="718" t="s">
        <v>22</v>
      </c>
      <c r="F30" s="718" t="s">
        <v>417</v>
      </c>
      <c r="G30" s="718"/>
      <c r="H30" s="718"/>
    </row>
    <row r="31" spans="2:8" ht="15.75">
      <c r="B31" s="718" t="s">
        <v>787</v>
      </c>
      <c r="C31" s="718"/>
      <c r="D31" s="718"/>
      <c r="F31" s="718" t="s">
        <v>677</v>
      </c>
      <c r="G31" s="718"/>
      <c r="H31" s="718"/>
    </row>
    <row r="32" spans="2:8" ht="15.75">
      <c r="B32" s="718" t="s">
        <v>788</v>
      </c>
      <c r="C32" s="718"/>
      <c r="D32" s="718"/>
      <c r="E32" s="718" t="s">
        <v>24</v>
      </c>
      <c r="F32" s="718"/>
      <c r="G32" s="718"/>
      <c r="H32" s="718"/>
    </row>
    <row r="33" spans="4:8" ht="15.75">
      <c r="D33" s="718"/>
      <c r="E33" s="718"/>
      <c r="F33" s="718"/>
      <c r="G33" s="718"/>
      <c r="H33" s="718"/>
    </row>
    <row r="34" spans="2:8" ht="15.75">
      <c r="B34" s="718" t="s">
        <v>635</v>
      </c>
      <c r="C34" s="718"/>
      <c r="D34" s="718"/>
      <c r="E34" s="718"/>
      <c r="F34" s="718"/>
      <c r="G34" s="718"/>
      <c r="H34" s="718"/>
    </row>
    <row r="35" spans="2:8" ht="15.75">
      <c r="B35" s="718" t="s">
        <v>636</v>
      </c>
      <c r="C35" s="718"/>
      <c r="D35" s="718"/>
      <c r="E35" s="718"/>
      <c r="F35" s="718"/>
      <c r="G35" s="718"/>
      <c r="H35" s="718"/>
    </row>
    <row r="36" spans="2:8" ht="15.75">
      <c r="B36" s="718"/>
      <c r="C36" s="718"/>
      <c r="D36" s="718"/>
      <c r="E36" s="718"/>
      <c r="F36" s="718"/>
      <c r="G36" s="718"/>
      <c r="H36" s="718"/>
    </row>
  </sheetData>
  <sheetProtection/>
  <mergeCells count="2">
    <mergeCell ref="B3:C3"/>
    <mergeCell ref="B8:C8"/>
  </mergeCells>
  <printOptions horizontalCentered="1" verticalCentered="1"/>
  <pageMargins left="0.787401575" right="0.787401575" top="0.984251969" bottom="0.984251969" header="0.4921259845" footer="0.4921259845"/>
  <pageSetup fitToHeight="1" fitToWidth="1" horizontalDpi="600" verticalDpi="600" orientation="landscape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3"/>
  <sheetViews>
    <sheetView showGridLines="0" zoomScalePageLayoutView="0" workbookViewId="0" topLeftCell="A10">
      <selection activeCell="A42" sqref="A42"/>
    </sheetView>
  </sheetViews>
  <sheetFormatPr defaultColWidth="9.140625" defaultRowHeight="12.75"/>
  <cols>
    <col min="1" max="1" width="60.140625" style="96" customWidth="1"/>
    <col min="2" max="4" width="16.7109375" style="96" customWidth="1"/>
    <col min="5" max="5" width="11.28125" style="96" customWidth="1"/>
    <col min="6" max="6" width="10.00390625" style="96" customWidth="1"/>
    <col min="7" max="16384" width="9.140625" style="96" customWidth="1"/>
  </cols>
  <sheetData>
    <row r="1" spans="1:5" ht="15">
      <c r="A1" s="1270" t="s">
        <v>333</v>
      </c>
      <c r="B1" s="1271"/>
      <c r="C1" s="93"/>
      <c r="D1" s="94"/>
      <c r="E1" s="95" t="s">
        <v>680</v>
      </c>
    </row>
    <row r="2" spans="1:5" ht="15">
      <c r="A2" s="97" t="s">
        <v>679</v>
      </c>
      <c r="B2" s="97"/>
      <c r="C2" s="97"/>
      <c r="E2" s="98" t="s">
        <v>89</v>
      </c>
    </row>
    <row r="3" spans="1:4" ht="15">
      <c r="A3" s="97"/>
      <c r="B3" s="97"/>
      <c r="C3" s="97"/>
      <c r="D3" s="97"/>
    </row>
    <row r="4" spans="1:5" ht="15">
      <c r="A4" s="97"/>
      <c r="B4" s="97"/>
      <c r="C4" s="97"/>
      <c r="D4" s="97"/>
      <c r="E4" s="93"/>
    </row>
    <row r="5" spans="1:4" ht="15.75">
      <c r="A5" s="1272" t="s">
        <v>287</v>
      </c>
      <c r="B5" s="1272"/>
      <c r="C5" s="1272"/>
      <c r="D5" s="1272"/>
    </row>
    <row r="6" spans="1:4" ht="15">
      <c r="A6" s="100"/>
      <c r="B6" s="101"/>
      <c r="C6" s="101"/>
      <c r="D6" s="101"/>
    </row>
    <row r="7" ht="15.75" thickBot="1">
      <c r="D7" s="98" t="s">
        <v>20</v>
      </c>
    </row>
    <row r="8" spans="1:7" ht="54.75" customHeight="1" thickBot="1">
      <c r="A8" s="102" t="s">
        <v>57</v>
      </c>
      <c r="B8" s="103" t="s">
        <v>58</v>
      </c>
      <c r="C8" s="103" t="s">
        <v>59</v>
      </c>
      <c r="D8" s="104" t="s">
        <v>743</v>
      </c>
      <c r="E8" s="431" t="s">
        <v>328</v>
      </c>
      <c r="F8" s="432"/>
      <c r="G8" s="432"/>
    </row>
    <row r="9" spans="1:5" ht="15.75">
      <c r="A9" s="900" t="s">
        <v>730</v>
      </c>
      <c r="B9" s="901"/>
      <c r="C9" s="901"/>
      <c r="D9" s="902">
        <f>C9-B9</f>
        <v>0</v>
      </c>
      <c r="E9" s="903">
        <f>IF(B9=0,"",D9/B9)</f>
      </c>
    </row>
    <row r="10" spans="1:5" ht="15.75">
      <c r="A10" s="904" t="s">
        <v>536</v>
      </c>
      <c r="B10" s="905"/>
      <c r="C10" s="905"/>
      <c r="D10" s="906">
        <f>C10-B10</f>
        <v>0</v>
      </c>
      <c r="E10" s="907">
        <f aca="true" t="shared" si="0" ref="E10:E24">IF(B10=0,"",D10/B10)</f>
      </c>
    </row>
    <row r="11" spans="1:5" ht="15.75">
      <c r="A11" s="904" t="s">
        <v>731</v>
      </c>
      <c r="B11" s="905">
        <v>385404.64</v>
      </c>
      <c r="C11" s="905">
        <v>581725.81</v>
      </c>
      <c r="D11" s="906">
        <f aca="true" t="shared" si="1" ref="D11:D23">C11-B11</f>
        <v>196321.17000000004</v>
      </c>
      <c r="E11" s="907">
        <f t="shared" si="0"/>
        <v>0.5093897416491925</v>
      </c>
    </row>
    <row r="12" spans="1:5" ht="15.75">
      <c r="A12" s="904" t="s">
        <v>732</v>
      </c>
      <c r="B12" s="905">
        <v>24695</v>
      </c>
      <c r="C12" s="905">
        <v>72308.93</v>
      </c>
      <c r="D12" s="906">
        <f t="shared" si="1"/>
        <v>47613.92999999999</v>
      </c>
      <c r="E12" s="907">
        <f t="shared" si="0"/>
        <v>1.9280797732334478</v>
      </c>
    </row>
    <row r="13" spans="1:5" ht="15.75">
      <c r="A13" s="904" t="s">
        <v>733</v>
      </c>
      <c r="B13" s="905">
        <v>477919.68</v>
      </c>
      <c r="C13" s="905">
        <v>889344</v>
      </c>
      <c r="D13" s="906">
        <f t="shared" si="1"/>
        <v>411424.32</v>
      </c>
      <c r="E13" s="907">
        <f t="shared" si="0"/>
        <v>0.8608649888617268</v>
      </c>
    </row>
    <row r="14" spans="1:5" ht="15.75">
      <c r="A14" s="904" t="s">
        <v>734</v>
      </c>
      <c r="B14" s="905">
        <v>673414.19</v>
      </c>
      <c r="C14" s="905">
        <v>693986</v>
      </c>
      <c r="D14" s="906">
        <f t="shared" si="1"/>
        <v>20571.810000000056</v>
      </c>
      <c r="E14" s="907">
        <f t="shared" si="0"/>
        <v>0.03054852467543052</v>
      </c>
    </row>
    <row r="15" spans="1:5" ht="15.75">
      <c r="A15" s="904" t="s">
        <v>735</v>
      </c>
      <c r="B15" s="905">
        <v>14837</v>
      </c>
      <c r="C15" s="905">
        <v>194472</v>
      </c>
      <c r="D15" s="906">
        <f t="shared" si="1"/>
        <v>179635</v>
      </c>
      <c r="E15" s="907">
        <f t="shared" si="0"/>
        <v>12.107231920199501</v>
      </c>
    </row>
    <row r="16" spans="1:5" ht="15.75">
      <c r="A16" s="904" t="s">
        <v>736</v>
      </c>
      <c r="B16" s="905">
        <v>186480.67</v>
      </c>
      <c r="C16" s="905">
        <v>320474.7</v>
      </c>
      <c r="D16" s="906">
        <f t="shared" si="1"/>
        <v>133994.03</v>
      </c>
      <c r="E16" s="907">
        <f t="shared" si="0"/>
        <v>0.7185411227876862</v>
      </c>
    </row>
    <row r="17" spans="1:5" ht="15.75">
      <c r="A17" s="904" t="s">
        <v>737</v>
      </c>
      <c r="B17" s="905">
        <v>243041.89</v>
      </c>
      <c r="C17" s="905">
        <v>280285</v>
      </c>
      <c r="D17" s="906">
        <f t="shared" si="1"/>
        <v>37243.109999999986</v>
      </c>
      <c r="E17" s="907">
        <f t="shared" si="0"/>
        <v>0.15323741104877017</v>
      </c>
    </row>
    <row r="18" spans="1:5" ht="15">
      <c r="A18" s="896" t="s">
        <v>738</v>
      </c>
      <c r="B18" s="897">
        <v>10981</v>
      </c>
      <c r="C18" s="897">
        <v>14500</v>
      </c>
      <c r="D18" s="898">
        <f t="shared" si="1"/>
        <v>3519</v>
      </c>
      <c r="E18" s="899">
        <f t="shared" si="0"/>
        <v>0.32046261724797376</v>
      </c>
    </row>
    <row r="19" spans="1:5" ht="15">
      <c r="A19" s="896" t="s">
        <v>739</v>
      </c>
      <c r="B19" s="897">
        <v>232170.89</v>
      </c>
      <c r="C19" s="897">
        <v>265785</v>
      </c>
      <c r="D19" s="898">
        <f t="shared" si="1"/>
        <v>33614.109999999986</v>
      </c>
      <c r="E19" s="899">
        <f t="shared" si="0"/>
        <v>0.14478175967710674</v>
      </c>
    </row>
    <row r="20" spans="1:5" ht="15">
      <c r="A20" s="896" t="s">
        <v>740</v>
      </c>
      <c r="B20" s="897">
        <v>-110</v>
      </c>
      <c r="C20" s="897">
        <v>0</v>
      </c>
      <c r="D20" s="898">
        <f t="shared" si="1"/>
        <v>110</v>
      </c>
      <c r="E20" s="899">
        <f t="shared" si="0"/>
        <v>-1</v>
      </c>
    </row>
    <row r="21" spans="1:5" ht="15.75">
      <c r="A21" s="904" t="s">
        <v>744</v>
      </c>
      <c r="B21" s="905">
        <v>51989.66</v>
      </c>
      <c r="C21" s="905">
        <v>57255.01</v>
      </c>
      <c r="D21" s="906">
        <f t="shared" si="1"/>
        <v>5265.3499999999985</v>
      </c>
      <c r="E21" s="907">
        <f t="shared" si="0"/>
        <v>0.10127686928516166</v>
      </c>
    </row>
    <row r="22" spans="1:5" ht="15.75">
      <c r="A22" s="904" t="s">
        <v>741</v>
      </c>
      <c r="B22" s="905">
        <v>16436</v>
      </c>
      <c r="C22" s="905">
        <v>22560</v>
      </c>
      <c r="D22" s="906">
        <f t="shared" si="1"/>
        <v>6124</v>
      </c>
      <c r="E22" s="907">
        <f t="shared" si="0"/>
        <v>0.3725967388659041</v>
      </c>
    </row>
    <row r="23" spans="1:5" ht="16.5" thickBot="1">
      <c r="A23" s="904" t="s">
        <v>742</v>
      </c>
      <c r="B23" s="908">
        <v>1134</v>
      </c>
      <c r="C23" s="908">
        <v>6153.02</v>
      </c>
      <c r="D23" s="906">
        <f t="shared" si="1"/>
        <v>5019.02</v>
      </c>
      <c r="E23" s="909">
        <f t="shared" si="0"/>
        <v>4.42594356261023</v>
      </c>
    </row>
    <row r="24" spans="1:5" ht="16.5" thickBot="1">
      <c r="A24" s="910" t="s">
        <v>60</v>
      </c>
      <c r="B24" s="911">
        <f>SUM(B9:B23)-B17</f>
        <v>2075352.73</v>
      </c>
      <c r="C24" s="911">
        <f>SUM(C9:C23)-C17</f>
        <v>3118564.47</v>
      </c>
      <c r="D24" s="911">
        <f>SUM(D9:D23)-D17</f>
        <v>1043211.7400000001</v>
      </c>
      <c r="E24" s="912">
        <f t="shared" si="0"/>
        <v>0.5026671972045929</v>
      </c>
    </row>
    <row r="25" spans="1:5" ht="15">
      <c r="A25" s="394"/>
      <c r="B25" s="894"/>
      <c r="C25" s="894"/>
      <c r="D25" s="894"/>
      <c r="E25" s="895"/>
    </row>
    <row r="26" ht="11.25" customHeight="1">
      <c r="A26" s="433" t="s">
        <v>329</v>
      </c>
    </row>
    <row r="27" ht="11.25" customHeight="1">
      <c r="A27" s="434" t="s">
        <v>330</v>
      </c>
    </row>
    <row r="28" ht="11.25" customHeight="1">
      <c r="A28" s="434" t="s">
        <v>331</v>
      </c>
    </row>
    <row r="29" ht="15">
      <c r="A29" s="435"/>
    </row>
    <row r="30" ht="15">
      <c r="A30" s="435"/>
    </row>
    <row r="31" ht="15">
      <c r="A31" s="96" t="s">
        <v>61</v>
      </c>
    </row>
    <row r="32" ht="15">
      <c r="A32" s="96" t="s">
        <v>62</v>
      </c>
    </row>
    <row r="33" ht="15">
      <c r="A33" s="96" t="s">
        <v>63</v>
      </c>
    </row>
    <row r="34" ht="15">
      <c r="A34" s="96" t="s">
        <v>332</v>
      </c>
    </row>
    <row r="37" spans="2:3" ht="15">
      <c r="B37" s="101"/>
      <c r="C37" s="101"/>
    </row>
    <row r="38" spans="1:3" ht="15">
      <c r="A38" s="957" t="s">
        <v>877</v>
      </c>
      <c r="B38" s="112" t="s">
        <v>22</v>
      </c>
      <c r="C38" s="112" t="s">
        <v>417</v>
      </c>
    </row>
    <row r="39" spans="1:5" ht="15">
      <c r="A39" s="957" t="s">
        <v>878</v>
      </c>
      <c r="B39" s="112" t="s">
        <v>24</v>
      </c>
      <c r="C39" s="112"/>
      <c r="E39" s="99"/>
    </row>
    <row r="40" spans="1:4" ht="15">
      <c r="A40" s="112" t="s">
        <v>25</v>
      </c>
      <c r="B40" s="112"/>
      <c r="C40" s="112"/>
      <c r="D40" s="112"/>
    </row>
    <row r="43" ht="15">
      <c r="A43" s="401"/>
    </row>
  </sheetData>
  <sheetProtection/>
  <mergeCells count="2">
    <mergeCell ref="A1:B1"/>
    <mergeCell ref="A5:D5"/>
  </mergeCells>
  <printOptions horizontalCentered="1"/>
  <pageMargins left="0.7874015748031497" right="0.7874015748031497" top="0.5905511811023623" bottom="0.3937007874015748" header="0.5118110236220472" footer="0.5118110236220472"/>
  <pageSetup fitToHeight="1" fitToWidth="1" horizontalDpi="600" verticalDpi="600" orientation="landscape" paperSize="9" scale="8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I193"/>
  <sheetViews>
    <sheetView zoomScalePageLayoutView="0" workbookViewId="0" topLeftCell="A1">
      <selection activeCell="J36" sqref="J36"/>
    </sheetView>
  </sheetViews>
  <sheetFormatPr defaultColWidth="9.140625" defaultRowHeight="12.75"/>
  <cols>
    <col min="1" max="1" width="5.7109375" style="0" customWidth="1"/>
    <col min="2" max="2" width="25.28125" style="0" customWidth="1"/>
    <col min="3" max="3" width="12.7109375" style="0" customWidth="1"/>
    <col min="4" max="4" width="13.57421875" style="0" bestFit="1" customWidth="1"/>
    <col min="5" max="5" width="12.421875" style="0" customWidth="1"/>
    <col min="6" max="6" width="12.7109375" style="0" customWidth="1"/>
    <col min="7" max="7" width="15.8515625" style="0" bestFit="1" customWidth="1"/>
    <col min="8" max="8" width="15.8515625" style="0" customWidth="1"/>
  </cols>
  <sheetData>
    <row r="2" spans="1:8" ht="12.75">
      <c r="A2" t="s">
        <v>41</v>
      </c>
      <c r="C2" t="s">
        <v>516</v>
      </c>
      <c r="D2" s="608"/>
      <c r="E2" s="608"/>
      <c r="F2" s="608"/>
      <c r="G2" s="609"/>
      <c r="H2" s="609"/>
    </row>
    <row r="3" spans="1:8" ht="12.75">
      <c r="A3" t="s">
        <v>188</v>
      </c>
      <c r="C3" s="610" t="s">
        <v>517</v>
      </c>
      <c r="D3" s="608"/>
      <c r="E3" s="608"/>
      <c r="F3" s="608"/>
      <c r="G3" s="609"/>
      <c r="H3" s="609"/>
    </row>
    <row r="4" spans="3:8" ht="12.75">
      <c r="C4" s="608"/>
      <c r="D4" s="608"/>
      <c r="E4" s="608"/>
      <c r="F4" s="608"/>
      <c r="G4" s="609"/>
      <c r="H4" s="609"/>
    </row>
    <row r="5" spans="1:8" ht="12.75">
      <c r="A5" s="611">
        <v>3</v>
      </c>
      <c r="C5" s="612" t="s">
        <v>518</v>
      </c>
      <c r="D5" s="612"/>
      <c r="E5" s="612"/>
      <c r="F5" s="612"/>
      <c r="G5" s="609"/>
      <c r="H5" s="609"/>
    </row>
    <row r="6" spans="3:8" ht="12.75">
      <c r="C6" s="612" t="s">
        <v>519</v>
      </c>
      <c r="D6" s="612"/>
      <c r="E6" s="612"/>
      <c r="F6" s="612"/>
      <c r="G6" s="609"/>
      <c r="H6" s="613" t="s">
        <v>520</v>
      </c>
    </row>
    <row r="7" spans="3:8" ht="13.5" thickBot="1">
      <c r="C7" s="608"/>
      <c r="D7" s="608"/>
      <c r="E7" s="608"/>
      <c r="F7" s="608"/>
      <c r="G7" s="609"/>
      <c r="H7" s="609"/>
    </row>
    <row r="8" spans="3:8" ht="13.5" thickBot="1">
      <c r="C8" s="614" t="s">
        <v>98</v>
      </c>
      <c r="D8" s="615"/>
      <c r="E8" s="616" t="s">
        <v>20</v>
      </c>
      <c r="F8" s="616"/>
      <c r="G8" s="616"/>
      <c r="H8" s="615"/>
    </row>
    <row r="9" spans="1:8" ht="12.75" customHeight="1">
      <c r="A9" s="617" t="s">
        <v>521</v>
      </c>
      <c r="B9" s="618"/>
      <c r="C9" s="619" t="s">
        <v>522</v>
      </c>
      <c r="D9" s="619" t="s">
        <v>523</v>
      </c>
      <c r="E9" s="1273" t="s">
        <v>524</v>
      </c>
      <c r="F9" s="619" t="s">
        <v>525</v>
      </c>
      <c r="G9" s="620" t="s">
        <v>526</v>
      </c>
      <c r="H9" s="620" t="s">
        <v>527</v>
      </c>
    </row>
    <row r="10" spans="1:8" ht="13.5" thickBot="1">
      <c r="A10" s="621" t="s">
        <v>528</v>
      </c>
      <c r="B10" s="622" t="s">
        <v>69</v>
      </c>
      <c r="C10" s="623" t="s">
        <v>529</v>
      </c>
      <c r="D10" s="623" t="s">
        <v>529</v>
      </c>
      <c r="E10" s="1274"/>
      <c r="F10" s="623" t="s">
        <v>126</v>
      </c>
      <c r="G10" s="624" t="s">
        <v>530</v>
      </c>
      <c r="H10" s="624" t="s">
        <v>531</v>
      </c>
    </row>
    <row r="11" spans="1:8" ht="13.5" thickBot="1">
      <c r="A11" s="621"/>
      <c r="B11" s="621"/>
      <c r="C11" s="625">
        <v>1</v>
      </c>
      <c r="D11" s="625">
        <v>2</v>
      </c>
      <c r="E11" s="625">
        <v>8</v>
      </c>
      <c r="F11" s="625">
        <v>15</v>
      </c>
      <c r="G11" s="625">
        <v>16</v>
      </c>
      <c r="H11" s="625">
        <v>17</v>
      </c>
    </row>
    <row r="12" spans="1:8" ht="12.75">
      <c r="A12" s="626">
        <v>1</v>
      </c>
      <c r="B12" s="627" t="s">
        <v>532</v>
      </c>
      <c r="C12" s="628">
        <v>30814.518</v>
      </c>
      <c r="D12" s="628">
        <v>30991.924</v>
      </c>
      <c r="E12" s="629">
        <v>30991924</v>
      </c>
      <c r="F12" s="629">
        <v>30991924</v>
      </c>
      <c r="G12" s="630">
        <v>100</v>
      </c>
      <c r="H12" s="631">
        <v>0</v>
      </c>
    </row>
    <row r="13" spans="1:8" ht="12.75">
      <c r="A13" s="632"/>
      <c r="B13" s="632" t="s">
        <v>159</v>
      </c>
      <c r="C13" s="633"/>
      <c r="D13" s="633"/>
      <c r="E13" s="634"/>
      <c r="F13" s="634"/>
      <c r="G13" s="635"/>
      <c r="H13" s="636"/>
    </row>
    <row r="14" spans="1:8" ht="13.5" thickBot="1">
      <c r="A14" s="637"/>
      <c r="B14" s="638" t="s">
        <v>533</v>
      </c>
      <c r="C14" s="639">
        <v>25.274</v>
      </c>
      <c r="D14" s="639">
        <v>54.474</v>
      </c>
      <c r="E14" s="640">
        <v>54474</v>
      </c>
      <c r="F14" s="640">
        <v>54474</v>
      </c>
      <c r="G14" s="641">
        <v>100.00000000000001</v>
      </c>
      <c r="H14" s="642">
        <v>0</v>
      </c>
    </row>
    <row r="15" spans="1:8" ht="13.5" thickBot="1">
      <c r="A15" s="643">
        <v>2</v>
      </c>
      <c r="B15" s="644" t="s">
        <v>534</v>
      </c>
      <c r="C15" s="645">
        <v>724</v>
      </c>
      <c r="D15" s="645">
        <v>1242.93</v>
      </c>
      <c r="E15" s="646">
        <v>1242930</v>
      </c>
      <c r="F15" s="646">
        <v>1242930</v>
      </c>
      <c r="G15" s="647">
        <v>100</v>
      </c>
      <c r="H15" s="647">
        <v>0</v>
      </c>
    </row>
    <row r="16" spans="1:8" ht="12.75">
      <c r="A16" s="626">
        <v>3</v>
      </c>
      <c r="B16" s="627" t="s">
        <v>535</v>
      </c>
      <c r="C16" s="628">
        <v>30090.518</v>
      </c>
      <c r="D16" s="628">
        <v>29748.994</v>
      </c>
      <c r="E16" s="629">
        <v>29748994</v>
      </c>
      <c r="F16" s="629">
        <v>29748994</v>
      </c>
      <c r="G16" s="631">
        <v>100</v>
      </c>
      <c r="H16" s="631">
        <v>0</v>
      </c>
    </row>
    <row r="17" spans="1:8" ht="13.5" thickBot="1">
      <c r="A17" s="637"/>
      <c r="B17" s="637" t="s">
        <v>536</v>
      </c>
      <c r="C17" s="639"/>
      <c r="D17" s="639"/>
      <c r="E17" s="640"/>
      <c r="F17" s="640"/>
      <c r="G17" s="642"/>
      <c r="H17" s="642"/>
    </row>
    <row r="18" spans="1:8" ht="13.5" thickBot="1">
      <c r="A18" s="648">
        <v>4</v>
      </c>
      <c r="B18" s="649" t="s">
        <v>537</v>
      </c>
      <c r="C18" s="645"/>
      <c r="D18" s="645"/>
      <c r="E18" s="646">
        <v>22590546</v>
      </c>
      <c r="F18" s="646">
        <v>22590546</v>
      </c>
      <c r="G18" s="647">
        <v>0</v>
      </c>
      <c r="H18" s="647">
        <v>0</v>
      </c>
    </row>
    <row r="19" spans="1:8" ht="13.5" thickBot="1">
      <c r="A19" s="648">
        <v>5</v>
      </c>
      <c r="B19" s="649" t="s">
        <v>538</v>
      </c>
      <c r="C19" s="645"/>
      <c r="D19" s="645"/>
      <c r="E19" s="646">
        <v>4361983</v>
      </c>
      <c r="F19" s="646">
        <v>4361983</v>
      </c>
      <c r="G19" s="647">
        <v>0</v>
      </c>
      <c r="H19" s="647">
        <v>0</v>
      </c>
    </row>
    <row r="20" spans="1:8" ht="13.5" thickBot="1">
      <c r="A20" s="648">
        <v>6</v>
      </c>
      <c r="B20" s="649" t="s">
        <v>539</v>
      </c>
      <c r="C20" s="645"/>
      <c r="D20" s="645"/>
      <c r="E20" s="646">
        <v>779620</v>
      </c>
      <c r="F20" s="646">
        <v>779620</v>
      </c>
      <c r="G20" s="647">
        <v>0</v>
      </c>
      <c r="H20" s="647">
        <v>0</v>
      </c>
    </row>
    <row r="21" spans="1:8" ht="13.5" thickBot="1">
      <c r="A21" s="648">
        <v>7</v>
      </c>
      <c r="B21" s="649" t="s">
        <v>540</v>
      </c>
      <c r="C21" s="645"/>
      <c r="D21" s="645"/>
      <c r="E21" s="646">
        <v>902845</v>
      </c>
      <c r="F21" s="646">
        <v>902845</v>
      </c>
      <c r="G21" s="647">
        <v>0</v>
      </c>
      <c r="H21" s="647">
        <v>0</v>
      </c>
    </row>
    <row r="22" spans="1:8" ht="13.5" thickBot="1">
      <c r="A22" s="648">
        <v>8</v>
      </c>
      <c r="B22" s="649" t="s">
        <v>541</v>
      </c>
      <c r="C22" s="645"/>
      <c r="D22" s="645"/>
      <c r="E22" s="646">
        <v>434892</v>
      </c>
      <c r="F22" s="646">
        <v>434892</v>
      </c>
      <c r="G22" s="647">
        <v>0</v>
      </c>
      <c r="H22" s="647">
        <v>0</v>
      </c>
    </row>
    <row r="23" spans="1:8" ht="13.5" thickBot="1">
      <c r="A23" s="648">
        <v>9</v>
      </c>
      <c r="B23" s="649" t="s">
        <v>542</v>
      </c>
      <c r="C23" s="645"/>
      <c r="D23" s="645"/>
      <c r="E23" s="646">
        <v>262967</v>
      </c>
      <c r="F23" s="646">
        <v>262967</v>
      </c>
      <c r="G23" s="647">
        <v>0</v>
      </c>
      <c r="H23" s="647">
        <v>0</v>
      </c>
    </row>
    <row r="24" spans="1:8" ht="13.5" thickBot="1">
      <c r="A24" s="648">
        <v>10</v>
      </c>
      <c r="B24" s="649" t="s">
        <v>543</v>
      </c>
      <c r="C24" s="645"/>
      <c r="D24" s="645"/>
      <c r="E24" s="646">
        <v>352638</v>
      </c>
      <c r="F24" s="646">
        <v>352638</v>
      </c>
      <c r="G24" s="647">
        <v>0</v>
      </c>
      <c r="H24" s="647">
        <v>0</v>
      </c>
    </row>
    <row r="25" spans="1:8" ht="13.5" thickBot="1">
      <c r="A25" s="648">
        <v>11</v>
      </c>
      <c r="B25" s="649" t="s">
        <v>544</v>
      </c>
      <c r="C25" s="645"/>
      <c r="D25" s="645"/>
      <c r="E25" s="646">
        <v>0</v>
      </c>
      <c r="F25" s="646">
        <v>0</v>
      </c>
      <c r="G25" s="647">
        <v>0</v>
      </c>
      <c r="H25" s="647">
        <v>0</v>
      </c>
    </row>
    <row r="26" spans="1:8" ht="13.5" thickBot="1">
      <c r="A26" s="648">
        <v>12</v>
      </c>
      <c r="B26" s="649" t="s">
        <v>545</v>
      </c>
      <c r="C26" s="645"/>
      <c r="D26" s="645"/>
      <c r="E26" s="646">
        <v>63503</v>
      </c>
      <c r="F26" s="646">
        <v>63503</v>
      </c>
      <c r="G26" s="647">
        <v>0</v>
      </c>
      <c r="H26" s="647">
        <v>0</v>
      </c>
    </row>
    <row r="27" spans="1:8" ht="13.5" thickBot="1">
      <c r="A27" s="643">
        <v>13</v>
      </c>
      <c r="B27" s="649" t="s">
        <v>546</v>
      </c>
      <c r="C27" s="645"/>
      <c r="D27" s="645"/>
      <c r="E27" s="646">
        <v>0</v>
      </c>
      <c r="F27" s="646">
        <v>0</v>
      </c>
      <c r="G27" s="647">
        <v>0</v>
      </c>
      <c r="H27" s="647">
        <v>0</v>
      </c>
    </row>
    <row r="28" spans="1:8" ht="13.5" thickBot="1">
      <c r="A28" s="643">
        <v>14</v>
      </c>
      <c r="B28" s="649" t="s">
        <v>547</v>
      </c>
      <c r="C28" s="645"/>
      <c r="D28" s="645"/>
      <c r="E28" s="646">
        <v>0</v>
      </c>
      <c r="F28" s="646">
        <v>0</v>
      </c>
      <c r="G28" s="647">
        <v>0</v>
      </c>
      <c r="H28" s="647">
        <v>0</v>
      </c>
    </row>
    <row r="29" spans="1:8" ht="13.5" thickBot="1">
      <c r="A29" s="643">
        <v>15</v>
      </c>
      <c r="B29" s="649" t="s">
        <v>548</v>
      </c>
      <c r="C29" s="645"/>
      <c r="D29" s="645"/>
      <c r="E29" s="646">
        <v>0</v>
      </c>
      <c r="F29" s="646">
        <v>0</v>
      </c>
      <c r="G29" s="647">
        <v>0</v>
      </c>
      <c r="H29" s="647">
        <v>0</v>
      </c>
    </row>
    <row r="30" spans="1:8" ht="13.5" thickBot="1">
      <c r="A30" s="648">
        <v>16</v>
      </c>
      <c r="B30" s="650" t="s">
        <v>549</v>
      </c>
      <c r="C30" s="651"/>
      <c r="D30" s="651"/>
      <c r="E30" s="651">
        <v>0</v>
      </c>
      <c r="F30" s="651">
        <v>0</v>
      </c>
      <c r="G30" s="652">
        <v>0</v>
      </c>
      <c r="H30" s="652">
        <v>0</v>
      </c>
    </row>
    <row r="31" spans="1:8" ht="13.5" thickBot="1">
      <c r="A31" s="643">
        <v>17</v>
      </c>
      <c r="B31" s="649" t="s">
        <v>550</v>
      </c>
      <c r="C31" s="647">
        <v>115.34</v>
      </c>
      <c r="D31" s="647">
        <v>115.3</v>
      </c>
      <c r="E31" s="647">
        <v>114.993</v>
      </c>
      <c r="F31" s="647">
        <v>114.993</v>
      </c>
      <c r="G31" s="647"/>
      <c r="H31" s="647"/>
    </row>
    <row r="32" spans="1:8" ht="13.5" thickBot="1">
      <c r="A32" s="643">
        <v>18</v>
      </c>
      <c r="B32" s="649" t="s">
        <v>551</v>
      </c>
      <c r="C32" s="646"/>
      <c r="D32" s="646"/>
      <c r="E32" s="646"/>
      <c r="F32" s="646"/>
      <c r="G32" s="647">
        <v>0</v>
      </c>
      <c r="H32" s="647">
        <v>0</v>
      </c>
    </row>
    <row r="34" spans="1:9" ht="12.75">
      <c r="A34" s="653"/>
      <c r="C34" s="654"/>
      <c r="D34" s="654"/>
      <c r="E34" s="654"/>
      <c r="F34" s="654"/>
      <c r="G34" s="655"/>
      <c r="H34" s="655"/>
      <c r="I34" s="656"/>
    </row>
    <row r="35" spans="1:9" ht="12.75">
      <c r="A35" s="657"/>
      <c r="B35" s="667" t="s">
        <v>681</v>
      </c>
      <c r="C35" s="654"/>
      <c r="D35" s="839"/>
      <c r="E35" s="840" t="s">
        <v>682</v>
      </c>
      <c r="F35" s="839"/>
      <c r="G35" s="655"/>
      <c r="H35" s="655"/>
      <c r="I35" s="656"/>
    </row>
    <row r="36" spans="1:9" ht="12.75">
      <c r="A36" s="653"/>
      <c r="B36" s="667" t="s">
        <v>684</v>
      </c>
      <c r="C36" s="654"/>
      <c r="D36" s="839"/>
      <c r="E36" s="840" t="s">
        <v>683</v>
      </c>
      <c r="F36" s="839"/>
      <c r="G36" s="655"/>
      <c r="H36" s="659"/>
      <c r="I36" s="656"/>
    </row>
    <row r="37" spans="1:9" ht="12.75">
      <c r="A37" s="653"/>
      <c r="B37" s="653"/>
      <c r="C37" s="654"/>
      <c r="D37" s="654"/>
      <c r="E37" s="654"/>
      <c r="F37" s="654"/>
      <c r="G37" s="655"/>
      <c r="H37" s="655"/>
      <c r="I37" s="656"/>
    </row>
    <row r="38" spans="1:9" ht="12.75">
      <c r="A38" s="653"/>
      <c r="B38" s="653"/>
      <c r="C38" s="660"/>
      <c r="D38" s="660"/>
      <c r="E38" s="654"/>
      <c r="F38" s="654"/>
      <c r="G38" s="655"/>
      <c r="H38" s="655"/>
      <c r="I38" s="656"/>
    </row>
    <row r="39" spans="1:9" ht="12.75">
      <c r="A39" s="661"/>
      <c r="B39" s="662"/>
      <c r="C39" s="658"/>
      <c r="D39" s="658"/>
      <c r="E39" s="658"/>
      <c r="F39" s="658"/>
      <c r="G39" s="663"/>
      <c r="H39" s="663"/>
      <c r="I39" s="656"/>
    </row>
    <row r="40" spans="1:9" ht="12.75">
      <c r="A40" s="661"/>
      <c r="B40" s="662"/>
      <c r="C40" s="658"/>
      <c r="D40" s="658"/>
      <c r="E40" s="658"/>
      <c r="F40" s="658"/>
      <c r="G40" s="663"/>
      <c r="H40" s="663"/>
      <c r="I40" s="656"/>
    </row>
    <row r="41" spans="1:9" ht="12.75">
      <c r="A41" s="661"/>
      <c r="B41" s="661"/>
      <c r="C41" s="664"/>
      <c r="D41" s="664"/>
      <c r="E41" s="664"/>
      <c r="F41" s="664"/>
      <c r="G41" s="664"/>
      <c r="H41" s="664"/>
      <c r="I41" s="656"/>
    </row>
    <row r="42" spans="1:9" ht="12.75">
      <c r="A42" s="653"/>
      <c r="B42" s="665"/>
      <c r="C42" s="666"/>
      <c r="D42" s="666"/>
      <c r="E42" s="654"/>
      <c r="F42" s="654"/>
      <c r="G42" s="655"/>
      <c r="H42" s="655"/>
      <c r="I42" s="656"/>
    </row>
    <row r="43" spans="1:9" ht="12.75">
      <c r="A43" s="653"/>
      <c r="B43" s="653"/>
      <c r="C43" s="666"/>
      <c r="D43" s="666"/>
      <c r="E43" s="654"/>
      <c r="F43" s="654"/>
      <c r="G43" s="655"/>
      <c r="H43" s="655"/>
      <c r="I43" s="656"/>
    </row>
    <row r="44" spans="1:9" ht="12.75">
      <c r="A44" s="653"/>
      <c r="B44" s="667"/>
      <c r="C44" s="666"/>
      <c r="D44" s="666"/>
      <c r="E44" s="654"/>
      <c r="F44" s="654"/>
      <c r="G44" s="655"/>
      <c r="H44" s="655"/>
      <c r="I44" s="656"/>
    </row>
    <row r="45" spans="1:9" ht="12.75">
      <c r="A45" s="653"/>
      <c r="B45" s="665"/>
      <c r="C45" s="666"/>
      <c r="D45" s="666"/>
      <c r="E45" s="654"/>
      <c r="F45" s="654"/>
      <c r="G45" s="655"/>
      <c r="H45" s="655"/>
      <c r="I45" s="656"/>
    </row>
    <row r="46" spans="1:9" ht="12.75">
      <c r="A46" s="653"/>
      <c r="B46" s="665"/>
      <c r="C46" s="666"/>
      <c r="D46" s="666"/>
      <c r="E46" s="654"/>
      <c r="F46" s="654"/>
      <c r="G46" s="655"/>
      <c r="H46" s="655"/>
      <c r="I46" s="656"/>
    </row>
    <row r="47" spans="1:9" ht="12.75">
      <c r="A47" s="653"/>
      <c r="B47" s="653"/>
      <c r="C47" s="666"/>
      <c r="D47" s="666"/>
      <c r="E47" s="654"/>
      <c r="F47" s="654"/>
      <c r="G47" s="655"/>
      <c r="H47" s="655"/>
      <c r="I47" s="656"/>
    </row>
    <row r="48" spans="1:9" ht="12.75">
      <c r="A48" s="653"/>
      <c r="B48" s="667"/>
      <c r="C48" s="666"/>
      <c r="D48" s="666"/>
      <c r="E48" s="654"/>
      <c r="F48" s="654"/>
      <c r="G48" s="655"/>
      <c r="H48" s="655"/>
      <c r="I48" s="656"/>
    </row>
    <row r="49" spans="1:9" ht="12.75">
      <c r="A49" s="653"/>
      <c r="B49" s="667"/>
      <c r="C49" s="666"/>
      <c r="D49" s="666"/>
      <c r="E49" s="654"/>
      <c r="F49" s="654"/>
      <c r="G49" s="655"/>
      <c r="H49" s="655"/>
      <c r="I49" s="656"/>
    </row>
    <row r="50" spans="1:9" ht="12.75">
      <c r="A50" s="653"/>
      <c r="B50" s="667"/>
      <c r="C50" s="666"/>
      <c r="D50" s="666"/>
      <c r="E50" s="654"/>
      <c r="F50" s="654"/>
      <c r="G50" s="655"/>
      <c r="H50" s="655"/>
      <c r="I50" s="656"/>
    </row>
    <row r="51" spans="1:9" ht="12.75">
      <c r="A51" s="653"/>
      <c r="B51" s="667"/>
      <c r="C51" s="666"/>
      <c r="D51" s="666"/>
      <c r="E51" s="654"/>
      <c r="F51" s="654"/>
      <c r="G51" s="655"/>
      <c r="H51" s="655"/>
      <c r="I51" s="656"/>
    </row>
    <row r="52" spans="1:9" ht="12.75">
      <c r="A52" s="653"/>
      <c r="B52" s="667"/>
      <c r="C52" s="666"/>
      <c r="D52" s="666"/>
      <c r="E52" s="654"/>
      <c r="F52" s="654"/>
      <c r="G52" s="655"/>
      <c r="H52" s="655"/>
      <c r="I52" s="656"/>
    </row>
    <row r="53" spans="1:9" ht="12.75">
      <c r="A53" s="653"/>
      <c r="B53" s="667"/>
      <c r="C53" s="666"/>
      <c r="D53" s="666"/>
      <c r="E53" s="654"/>
      <c r="F53" s="654"/>
      <c r="G53" s="655"/>
      <c r="H53" s="655"/>
      <c r="I53" s="656"/>
    </row>
    <row r="54" spans="1:9" ht="12.75">
      <c r="A54" s="653"/>
      <c r="B54" s="667"/>
      <c r="C54" s="666"/>
      <c r="D54" s="666"/>
      <c r="E54" s="654"/>
      <c r="F54" s="654"/>
      <c r="G54" s="655"/>
      <c r="H54" s="655"/>
      <c r="I54" s="656"/>
    </row>
    <row r="55" spans="1:9" ht="12.75">
      <c r="A55" s="653"/>
      <c r="B55" s="667"/>
      <c r="C55" s="666"/>
      <c r="D55" s="666"/>
      <c r="E55" s="654"/>
      <c r="F55" s="654"/>
      <c r="G55" s="655"/>
      <c r="H55" s="655"/>
      <c r="I55" s="656"/>
    </row>
    <row r="56" spans="1:9" ht="12.75">
      <c r="A56" s="653"/>
      <c r="B56" s="667"/>
      <c r="C56" s="666"/>
      <c r="D56" s="666"/>
      <c r="E56" s="654"/>
      <c r="F56" s="654"/>
      <c r="G56" s="655"/>
      <c r="H56" s="655"/>
      <c r="I56" s="656"/>
    </row>
    <row r="57" spans="1:9" ht="12.75">
      <c r="A57" s="653"/>
      <c r="B57" s="667"/>
      <c r="C57" s="666"/>
      <c r="D57" s="666"/>
      <c r="E57" s="654"/>
      <c r="F57" s="654"/>
      <c r="G57" s="655"/>
      <c r="H57" s="655"/>
      <c r="I57" s="656"/>
    </row>
    <row r="58" spans="1:9" ht="12.75">
      <c r="A58" s="653"/>
      <c r="B58" s="667"/>
      <c r="C58" s="666"/>
      <c r="D58" s="666"/>
      <c r="E58" s="654"/>
      <c r="F58" s="654"/>
      <c r="G58" s="655"/>
      <c r="H58" s="655"/>
      <c r="I58" s="656"/>
    </row>
    <row r="59" spans="1:9" ht="12.75">
      <c r="A59" s="653"/>
      <c r="B59" s="667"/>
      <c r="C59" s="666"/>
      <c r="D59" s="666"/>
      <c r="E59" s="654"/>
      <c r="F59" s="654"/>
      <c r="G59" s="655"/>
      <c r="H59" s="655"/>
      <c r="I59" s="656"/>
    </row>
    <row r="60" spans="1:9" ht="12.75">
      <c r="A60" s="653"/>
      <c r="B60" s="653"/>
      <c r="C60" s="654"/>
      <c r="D60" s="654"/>
      <c r="E60" s="654"/>
      <c r="F60" s="654"/>
      <c r="G60" s="655"/>
      <c r="H60" s="655"/>
      <c r="I60" s="656"/>
    </row>
    <row r="61" spans="1:9" ht="12.75">
      <c r="A61" s="653"/>
      <c r="B61" s="667"/>
      <c r="C61" s="655"/>
      <c r="D61" s="655"/>
      <c r="E61" s="655"/>
      <c r="F61" s="655"/>
      <c r="G61" s="655"/>
      <c r="H61" s="655"/>
      <c r="I61" s="656"/>
    </row>
    <row r="62" spans="1:9" ht="12.75">
      <c r="A62" s="653"/>
      <c r="B62" s="667"/>
      <c r="C62" s="654"/>
      <c r="D62" s="654"/>
      <c r="E62" s="654"/>
      <c r="F62" s="654"/>
      <c r="G62" s="655"/>
      <c r="H62" s="655"/>
      <c r="I62" s="656"/>
    </row>
    <row r="63" spans="1:9" ht="12.75">
      <c r="A63" s="653"/>
      <c r="B63" s="653"/>
      <c r="C63" s="653"/>
      <c r="D63" s="653"/>
      <c r="E63" s="653"/>
      <c r="F63" s="653"/>
      <c r="G63" s="653"/>
      <c r="H63" s="653"/>
      <c r="I63" s="656"/>
    </row>
    <row r="64" spans="1:9" ht="12.75">
      <c r="A64" s="653"/>
      <c r="B64" s="653"/>
      <c r="C64" s="654"/>
      <c r="D64" s="654"/>
      <c r="E64" s="654"/>
      <c r="F64" s="654"/>
      <c r="G64" s="655"/>
      <c r="H64" s="655"/>
      <c r="I64" s="656"/>
    </row>
    <row r="65" spans="1:9" ht="12.75">
      <c r="A65" s="653"/>
      <c r="B65" s="653"/>
      <c r="C65" s="654"/>
      <c r="D65" s="654"/>
      <c r="E65" s="654"/>
      <c r="F65" s="654"/>
      <c r="G65" s="655"/>
      <c r="H65" s="655"/>
      <c r="I65" s="656"/>
    </row>
    <row r="66" spans="1:9" ht="12.75">
      <c r="A66" s="653"/>
      <c r="B66" s="653"/>
      <c r="C66" s="654"/>
      <c r="D66" s="654"/>
      <c r="E66" s="654"/>
      <c r="F66" s="654"/>
      <c r="G66" s="655"/>
      <c r="H66" s="655"/>
      <c r="I66" s="656"/>
    </row>
    <row r="67" spans="1:9" ht="12.75">
      <c r="A67" s="657"/>
      <c r="B67" s="653"/>
      <c r="C67" s="654"/>
      <c r="D67" s="654"/>
      <c r="E67" s="658"/>
      <c r="F67" s="654"/>
      <c r="G67" s="655"/>
      <c r="H67" s="655"/>
      <c r="I67" s="656"/>
    </row>
    <row r="68" spans="1:9" ht="12.75">
      <c r="A68" s="653"/>
      <c r="B68" s="653"/>
      <c r="C68" s="654"/>
      <c r="D68" s="654"/>
      <c r="E68" s="658"/>
      <c r="F68" s="654"/>
      <c r="G68" s="655"/>
      <c r="H68" s="659"/>
      <c r="I68" s="656"/>
    </row>
    <row r="69" spans="1:9" ht="12.75">
      <c r="A69" s="653"/>
      <c r="B69" s="653"/>
      <c r="C69" s="654"/>
      <c r="D69" s="654"/>
      <c r="E69" s="654"/>
      <c r="F69" s="654"/>
      <c r="G69" s="655"/>
      <c r="H69" s="655"/>
      <c r="I69" s="656"/>
    </row>
    <row r="70" spans="1:9" ht="12.75">
      <c r="A70" s="653"/>
      <c r="B70" s="653"/>
      <c r="C70" s="660"/>
      <c r="D70" s="660"/>
      <c r="E70" s="654"/>
      <c r="F70" s="654"/>
      <c r="G70" s="655"/>
      <c r="H70" s="655"/>
      <c r="I70" s="656"/>
    </row>
    <row r="71" spans="1:9" ht="12.75">
      <c r="A71" s="661"/>
      <c r="B71" s="662"/>
      <c r="C71" s="658"/>
      <c r="D71" s="658"/>
      <c r="E71" s="658"/>
      <c r="F71" s="658"/>
      <c r="G71" s="663"/>
      <c r="H71" s="663"/>
      <c r="I71" s="656"/>
    </row>
    <row r="72" spans="1:9" ht="12.75">
      <c r="A72" s="661"/>
      <c r="B72" s="662"/>
      <c r="C72" s="658"/>
      <c r="D72" s="658"/>
      <c r="E72" s="658"/>
      <c r="F72" s="658"/>
      <c r="G72" s="663"/>
      <c r="H72" s="663"/>
      <c r="I72" s="656"/>
    </row>
    <row r="73" spans="1:9" ht="12.75">
      <c r="A73" s="661"/>
      <c r="B73" s="661"/>
      <c r="C73" s="664"/>
      <c r="D73" s="664"/>
      <c r="E73" s="664"/>
      <c r="F73" s="664"/>
      <c r="G73" s="664"/>
      <c r="H73" s="664"/>
      <c r="I73" s="656"/>
    </row>
    <row r="74" spans="1:9" ht="12.75">
      <c r="A74" s="653"/>
      <c r="B74" s="665"/>
      <c r="C74" s="666"/>
      <c r="D74" s="666"/>
      <c r="E74" s="654"/>
      <c r="F74" s="654"/>
      <c r="G74" s="655"/>
      <c r="H74" s="655"/>
      <c r="I74" s="656"/>
    </row>
    <row r="75" spans="1:9" ht="12.75">
      <c r="A75" s="653"/>
      <c r="B75" s="653"/>
      <c r="C75" s="666"/>
      <c r="D75" s="666"/>
      <c r="E75" s="654"/>
      <c r="F75" s="654"/>
      <c r="G75" s="655"/>
      <c r="H75" s="655"/>
      <c r="I75" s="656"/>
    </row>
    <row r="76" spans="1:9" ht="12.75">
      <c r="A76" s="653"/>
      <c r="B76" s="667"/>
      <c r="C76" s="666"/>
      <c r="D76" s="666"/>
      <c r="E76" s="654"/>
      <c r="F76" s="654"/>
      <c r="G76" s="655"/>
      <c r="H76" s="655"/>
      <c r="I76" s="656"/>
    </row>
    <row r="77" spans="1:9" ht="12.75">
      <c r="A77" s="653"/>
      <c r="B77" s="665"/>
      <c r="C77" s="666"/>
      <c r="D77" s="666"/>
      <c r="E77" s="654"/>
      <c r="F77" s="654"/>
      <c r="G77" s="655"/>
      <c r="H77" s="655"/>
      <c r="I77" s="656"/>
    </row>
    <row r="78" spans="1:9" ht="12.75">
      <c r="A78" s="653"/>
      <c r="B78" s="665"/>
      <c r="C78" s="666"/>
      <c r="D78" s="666"/>
      <c r="E78" s="654"/>
      <c r="F78" s="654"/>
      <c r="G78" s="655"/>
      <c r="H78" s="655"/>
      <c r="I78" s="656"/>
    </row>
    <row r="79" spans="1:9" ht="12.75">
      <c r="A79" s="653"/>
      <c r="B79" s="653"/>
      <c r="C79" s="666"/>
      <c r="D79" s="666"/>
      <c r="E79" s="654"/>
      <c r="F79" s="654"/>
      <c r="G79" s="655"/>
      <c r="H79" s="655"/>
      <c r="I79" s="656"/>
    </row>
    <row r="80" spans="1:9" ht="12.75">
      <c r="A80" s="653"/>
      <c r="B80" s="667"/>
      <c r="C80" s="666"/>
      <c r="D80" s="666"/>
      <c r="E80" s="654"/>
      <c r="F80" s="654"/>
      <c r="G80" s="655"/>
      <c r="H80" s="655"/>
      <c r="I80" s="656"/>
    </row>
    <row r="81" spans="1:9" ht="12.75">
      <c r="A81" s="653"/>
      <c r="B81" s="667"/>
      <c r="C81" s="666"/>
      <c r="D81" s="666"/>
      <c r="E81" s="654"/>
      <c r="F81" s="654"/>
      <c r="G81" s="655"/>
      <c r="H81" s="655"/>
      <c r="I81" s="656"/>
    </row>
    <row r="82" spans="1:9" ht="12.75">
      <c r="A82" s="653"/>
      <c r="B82" s="667"/>
      <c r="C82" s="666"/>
      <c r="D82" s="666"/>
      <c r="E82" s="654"/>
      <c r="F82" s="654"/>
      <c r="G82" s="655"/>
      <c r="H82" s="655"/>
      <c r="I82" s="656"/>
    </row>
    <row r="83" spans="1:9" ht="12.75">
      <c r="A83" s="653"/>
      <c r="B83" s="667"/>
      <c r="C83" s="666"/>
      <c r="D83" s="666"/>
      <c r="E83" s="654"/>
      <c r="F83" s="654"/>
      <c r="G83" s="655"/>
      <c r="H83" s="655"/>
      <c r="I83" s="656"/>
    </row>
    <row r="84" spans="1:9" ht="12.75">
      <c r="A84" s="653"/>
      <c r="B84" s="667"/>
      <c r="C84" s="666"/>
      <c r="D84" s="666"/>
      <c r="E84" s="654"/>
      <c r="F84" s="654"/>
      <c r="G84" s="655"/>
      <c r="H84" s="655"/>
      <c r="I84" s="656"/>
    </row>
    <row r="85" spans="1:9" ht="12.75">
      <c r="A85" s="653"/>
      <c r="B85" s="667"/>
      <c r="C85" s="666"/>
      <c r="D85" s="666"/>
      <c r="E85" s="654"/>
      <c r="F85" s="654"/>
      <c r="G85" s="655"/>
      <c r="H85" s="655"/>
      <c r="I85" s="656"/>
    </row>
    <row r="86" spans="1:9" ht="12.75">
      <c r="A86" s="653"/>
      <c r="B86" s="667"/>
      <c r="C86" s="666"/>
      <c r="D86" s="666"/>
      <c r="E86" s="654"/>
      <c r="F86" s="654"/>
      <c r="G86" s="655"/>
      <c r="H86" s="655"/>
      <c r="I86" s="656"/>
    </row>
    <row r="87" spans="1:9" ht="12.75">
      <c r="A87" s="653"/>
      <c r="B87" s="667"/>
      <c r="C87" s="666"/>
      <c r="D87" s="666"/>
      <c r="E87" s="654"/>
      <c r="F87" s="654"/>
      <c r="G87" s="655"/>
      <c r="H87" s="655"/>
      <c r="I87" s="656"/>
    </row>
    <row r="88" spans="1:9" ht="12.75">
      <c r="A88" s="653"/>
      <c r="B88" s="667"/>
      <c r="C88" s="666"/>
      <c r="D88" s="666"/>
      <c r="E88" s="654"/>
      <c r="F88" s="654"/>
      <c r="G88" s="655"/>
      <c r="H88" s="655"/>
      <c r="I88" s="656"/>
    </row>
    <row r="89" spans="1:9" ht="12.75">
      <c r="A89" s="653"/>
      <c r="B89" s="667"/>
      <c r="C89" s="666"/>
      <c r="D89" s="666"/>
      <c r="E89" s="654"/>
      <c r="F89" s="654"/>
      <c r="G89" s="655"/>
      <c r="H89" s="655"/>
      <c r="I89" s="656"/>
    </row>
    <row r="90" spans="1:9" ht="12.75">
      <c r="A90" s="653"/>
      <c r="B90" s="667"/>
      <c r="C90" s="666"/>
      <c r="D90" s="666"/>
      <c r="E90" s="654"/>
      <c r="F90" s="654"/>
      <c r="G90" s="655"/>
      <c r="H90" s="655"/>
      <c r="I90" s="656"/>
    </row>
    <row r="91" spans="1:9" ht="12.75">
      <c r="A91" s="653"/>
      <c r="B91" s="667"/>
      <c r="C91" s="666"/>
      <c r="D91" s="666"/>
      <c r="E91" s="654"/>
      <c r="F91" s="654"/>
      <c r="G91" s="655"/>
      <c r="H91" s="655"/>
      <c r="I91" s="656"/>
    </row>
    <row r="92" spans="1:9" ht="12.75">
      <c r="A92" s="653"/>
      <c r="B92" s="653"/>
      <c r="C92" s="654"/>
      <c r="D92" s="654"/>
      <c r="E92" s="654"/>
      <c r="F92" s="654"/>
      <c r="G92" s="655"/>
      <c r="H92" s="655"/>
      <c r="I92" s="656"/>
    </row>
    <row r="93" spans="1:9" ht="12.75">
      <c r="A93" s="653"/>
      <c r="B93" s="667"/>
      <c r="C93" s="655"/>
      <c r="D93" s="655"/>
      <c r="E93" s="655"/>
      <c r="F93" s="655"/>
      <c r="G93" s="655"/>
      <c r="H93" s="655"/>
      <c r="I93" s="656"/>
    </row>
    <row r="94" spans="1:9" ht="12.75">
      <c r="A94" s="653"/>
      <c r="B94" s="667"/>
      <c r="C94" s="654"/>
      <c r="D94" s="654"/>
      <c r="E94" s="654"/>
      <c r="F94" s="654"/>
      <c r="G94" s="655"/>
      <c r="H94" s="655"/>
      <c r="I94" s="656"/>
    </row>
    <row r="95" spans="1:9" ht="12.75">
      <c r="A95" s="656"/>
      <c r="B95" s="656"/>
      <c r="C95" s="656"/>
      <c r="D95" s="656"/>
      <c r="E95" s="653"/>
      <c r="F95" s="653"/>
      <c r="G95" s="653"/>
      <c r="H95" s="653"/>
      <c r="I95" s="656"/>
    </row>
    <row r="96" spans="1:9" ht="12.75">
      <c r="A96" s="656"/>
      <c r="B96" s="656"/>
      <c r="C96" s="656"/>
      <c r="D96" s="656"/>
      <c r="E96" s="653"/>
      <c r="F96" s="653"/>
      <c r="G96" s="653"/>
      <c r="H96" s="653"/>
      <c r="I96" s="656"/>
    </row>
    <row r="97" spans="1:9" ht="12.75">
      <c r="A97" s="656"/>
      <c r="B97" s="656"/>
      <c r="C97" s="656"/>
      <c r="D97" s="656"/>
      <c r="E97" s="653"/>
      <c r="F97" s="653"/>
      <c r="G97" s="653"/>
      <c r="H97" s="653"/>
      <c r="I97" s="656"/>
    </row>
    <row r="98" spans="1:9" ht="12.75">
      <c r="A98" s="656"/>
      <c r="B98" s="656"/>
      <c r="C98" s="656"/>
      <c r="D98" s="656"/>
      <c r="E98" s="653"/>
      <c r="F98" s="653"/>
      <c r="G98" s="653"/>
      <c r="H98" s="653"/>
      <c r="I98" s="656"/>
    </row>
    <row r="99" spans="1:9" ht="12.75">
      <c r="A99" s="656"/>
      <c r="B99" s="656"/>
      <c r="C99" s="656"/>
      <c r="D99" s="656"/>
      <c r="E99" s="653"/>
      <c r="F99" s="653"/>
      <c r="G99" s="653"/>
      <c r="H99" s="653"/>
      <c r="I99" s="656"/>
    </row>
    <row r="100" spans="1:9" ht="12.75">
      <c r="A100" s="656"/>
      <c r="B100" s="656"/>
      <c r="C100" s="656"/>
      <c r="D100" s="656"/>
      <c r="E100" s="653"/>
      <c r="F100" s="653"/>
      <c r="G100" s="653"/>
      <c r="H100" s="653"/>
      <c r="I100" s="656"/>
    </row>
    <row r="101" spans="1:9" ht="12.75">
      <c r="A101" s="656"/>
      <c r="B101" s="656"/>
      <c r="C101" s="656"/>
      <c r="D101" s="656"/>
      <c r="E101" s="653"/>
      <c r="F101" s="653"/>
      <c r="G101" s="653"/>
      <c r="H101" s="653"/>
      <c r="I101" s="656"/>
    </row>
    <row r="102" spans="1:9" ht="12.75">
      <c r="A102" s="656"/>
      <c r="B102" s="656"/>
      <c r="C102" s="656"/>
      <c r="D102" s="656"/>
      <c r="E102" s="653"/>
      <c r="F102" s="653"/>
      <c r="G102" s="653"/>
      <c r="H102" s="653"/>
      <c r="I102" s="656"/>
    </row>
    <row r="103" spans="1:9" ht="12.75">
      <c r="A103" s="656"/>
      <c r="B103" s="656"/>
      <c r="C103" s="656"/>
      <c r="D103" s="656"/>
      <c r="E103" s="653"/>
      <c r="F103" s="653"/>
      <c r="G103" s="653"/>
      <c r="H103" s="653"/>
      <c r="I103" s="656"/>
    </row>
    <row r="104" spans="1:9" ht="12.75">
      <c r="A104" s="656"/>
      <c r="B104" s="656"/>
      <c r="C104" s="656"/>
      <c r="D104" s="656"/>
      <c r="E104" s="653"/>
      <c r="F104" s="653"/>
      <c r="G104" s="653"/>
      <c r="H104" s="653"/>
      <c r="I104" s="656"/>
    </row>
    <row r="105" spans="1:9" ht="12.75">
      <c r="A105" s="656"/>
      <c r="B105" s="656"/>
      <c r="C105" s="656"/>
      <c r="D105" s="656"/>
      <c r="E105" s="653"/>
      <c r="F105" s="653"/>
      <c r="G105" s="653"/>
      <c r="H105" s="653"/>
      <c r="I105" s="656"/>
    </row>
    <row r="106" spans="1:9" ht="12.75">
      <c r="A106" s="656"/>
      <c r="B106" s="656"/>
      <c r="C106" s="656"/>
      <c r="D106" s="656"/>
      <c r="E106" s="653"/>
      <c r="F106" s="653"/>
      <c r="G106" s="653"/>
      <c r="H106" s="653"/>
      <c r="I106" s="656"/>
    </row>
    <row r="107" spans="1:9" ht="12.75">
      <c r="A107" s="656"/>
      <c r="B107" s="656"/>
      <c r="C107" s="656"/>
      <c r="D107" s="656"/>
      <c r="E107" s="653"/>
      <c r="F107" s="653"/>
      <c r="G107" s="653"/>
      <c r="H107" s="653"/>
      <c r="I107" s="656"/>
    </row>
    <row r="108" spans="1:9" ht="12.75">
      <c r="A108" s="656"/>
      <c r="B108" s="656"/>
      <c r="C108" s="656"/>
      <c r="D108" s="656"/>
      <c r="E108" s="653"/>
      <c r="F108" s="653"/>
      <c r="G108" s="653"/>
      <c r="H108" s="653"/>
      <c r="I108" s="656"/>
    </row>
    <row r="109" spans="1:9" ht="12.75">
      <c r="A109" s="656"/>
      <c r="B109" s="656"/>
      <c r="C109" s="656"/>
      <c r="D109" s="656"/>
      <c r="E109" s="653"/>
      <c r="F109" s="653"/>
      <c r="G109" s="653"/>
      <c r="H109" s="653"/>
      <c r="I109" s="656"/>
    </row>
    <row r="110" spans="1:9" ht="12.75">
      <c r="A110" s="656"/>
      <c r="B110" s="656"/>
      <c r="C110" s="656"/>
      <c r="D110" s="656"/>
      <c r="E110" s="653"/>
      <c r="F110" s="653"/>
      <c r="G110" s="653"/>
      <c r="H110" s="653"/>
      <c r="I110" s="656"/>
    </row>
    <row r="111" spans="1:9" ht="12.75">
      <c r="A111" s="656"/>
      <c r="B111" s="656"/>
      <c r="C111" s="656"/>
      <c r="D111" s="656"/>
      <c r="E111" s="653"/>
      <c r="F111" s="653"/>
      <c r="G111" s="653"/>
      <c r="H111" s="653"/>
      <c r="I111" s="656"/>
    </row>
    <row r="112" spans="1:9" ht="12.75">
      <c r="A112" s="656"/>
      <c r="B112" s="656"/>
      <c r="C112" s="656"/>
      <c r="D112" s="656"/>
      <c r="E112" s="653"/>
      <c r="F112" s="653"/>
      <c r="G112" s="653"/>
      <c r="H112" s="653"/>
      <c r="I112" s="656"/>
    </row>
    <row r="113" spans="1:9" ht="12.75">
      <c r="A113" s="656"/>
      <c r="B113" s="656"/>
      <c r="C113" s="656"/>
      <c r="D113" s="656"/>
      <c r="E113" s="653"/>
      <c r="F113" s="653"/>
      <c r="G113" s="653"/>
      <c r="H113" s="653"/>
      <c r="I113" s="656"/>
    </row>
    <row r="114" spans="1:9" ht="12.75">
      <c r="A114" s="656"/>
      <c r="B114" s="656"/>
      <c r="C114" s="656"/>
      <c r="D114" s="656"/>
      <c r="E114" s="653"/>
      <c r="F114" s="653"/>
      <c r="G114" s="653"/>
      <c r="H114" s="653"/>
      <c r="I114" s="656"/>
    </row>
    <row r="115" spans="1:9" ht="12.75">
      <c r="A115" s="656"/>
      <c r="B115" s="656"/>
      <c r="C115" s="656"/>
      <c r="D115" s="656"/>
      <c r="E115" s="653"/>
      <c r="F115" s="653"/>
      <c r="G115" s="653"/>
      <c r="H115" s="653"/>
      <c r="I115" s="656"/>
    </row>
    <row r="116" spans="1:9" ht="12.75">
      <c r="A116" s="656"/>
      <c r="B116" s="656"/>
      <c r="C116" s="656"/>
      <c r="D116" s="656"/>
      <c r="E116" s="653"/>
      <c r="F116" s="653"/>
      <c r="G116" s="653"/>
      <c r="H116" s="653"/>
      <c r="I116" s="656"/>
    </row>
    <row r="117" spans="1:9" ht="12.75">
      <c r="A117" s="656"/>
      <c r="B117" s="656"/>
      <c r="C117" s="656"/>
      <c r="D117" s="656"/>
      <c r="E117" s="653"/>
      <c r="F117" s="653"/>
      <c r="G117" s="653"/>
      <c r="H117" s="653"/>
      <c r="I117" s="656"/>
    </row>
    <row r="118" spans="1:9" ht="12.75">
      <c r="A118" s="656"/>
      <c r="B118" s="656"/>
      <c r="C118" s="656"/>
      <c r="D118" s="656"/>
      <c r="E118" s="653"/>
      <c r="F118" s="653"/>
      <c r="G118" s="653"/>
      <c r="H118" s="653"/>
      <c r="I118" s="656"/>
    </row>
    <row r="119" spans="1:9" ht="12.75">
      <c r="A119" s="656"/>
      <c r="B119" s="656"/>
      <c r="C119" s="656"/>
      <c r="D119" s="656"/>
      <c r="E119" s="653"/>
      <c r="F119" s="653"/>
      <c r="G119" s="653"/>
      <c r="H119" s="653"/>
      <c r="I119" s="656"/>
    </row>
    <row r="120" spans="1:9" ht="12.75">
      <c r="A120" s="656"/>
      <c r="B120" s="656"/>
      <c r="C120" s="656"/>
      <c r="D120" s="656"/>
      <c r="E120" s="653"/>
      <c r="F120" s="653"/>
      <c r="G120" s="653"/>
      <c r="H120" s="653"/>
      <c r="I120" s="656"/>
    </row>
    <row r="121" spans="1:9" ht="12.75">
      <c r="A121" s="656"/>
      <c r="B121" s="656"/>
      <c r="C121" s="656"/>
      <c r="D121" s="656"/>
      <c r="E121" s="653"/>
      <c r="F121" s="653"/>
      <c r="G121" s="653"/>
      <c r="H121" s="653"/>
      <c r="I121" s="656"/>
    </row>
    <row r="122" spans="1:9" ht="12.75">
      <c r="A122" s="656"/>
      <c r="B122" s="656"/>
      <c r="C122" s="656"/>
      <c r="D122" s="656"/>
      <c r="E122" s="653"/>
      <c r="F122" s="653"/>
      <c r="G122" s="653"/>
      <c r="H122" s="653"/>
      <c r="I122" s="656"/>
    </row>
    <row r="123" spans="1:9" ht="12.75">
      <c r="A123" s="656"/>
      <c r="B123" s="656"/>
      <c r="C123" s="656"/>
      <c r="D123" s="656"/>
      <c r="E123" s="653"/>
      <c r="F123" s="653"/>
      <c r="G123" s="653"/>
      <c r="H123" s="653"/>
      <c r="I123" s="656"/>
    </row>
    <row r="124" spans="1:9" ht="12.75">
      <c r="A124" s="656"/>
      <c r="B124" s="656"/>
      <c r="C124" s="656"/>
      <c r="D124" s="656"/>
      <c r="E124" s="653"/>
      <c r="F124" s="653"/>
      <c r="G124" s="653"/>
      <c r="H124" s="653"/>
      <c r="I124" s="656"/>
    </row>
    <row r="125" spans="1:9" ht="12.75">
      <c r="A125" s="656"/>
      <c r="B125" s="656"/>
      <c r="C125" s="656"/>
      <c r="D125" s="656"/>
      <c r="E125" s="653"/>
      <c r="F125" s="653"/>
      <c r="G125" s="653"/>
      <c r="H125" s="653"/>
      <c r="I125" s="656"/>
    </row>
    <row r="126" spans="1:9" ht="12.75">
      <c r="A126" s="656"/>
      <c r="B126" s="656"/>
      <c r="C126" s="656"/>
      <c r="D126" s="656"/>
      <c r="E126" s="653"/>
      <c r="F126" s="653"/>
      <c r="G126" s="653"/>
      <c r="H126" s="653"/>
      <c r="I126" s="656"/>
    </row>
    <row r="127" spans="1:9" ht="12.75">
      <c r="A127" s="656"/>
      <c r="B127" s="656"/>
      <c r="C127" s="656"/>
      <c r="D127" s="656"/>
      <c r="E127" s="653"/>
      <c r="F127" s="653"/>
      <c r="G127" s="653"/>
      <c r="H127" s="653"/>
      <c r="I127" s="656"/>
    </row>
    <row r="128" spans="1:9" ht="12.75">
      <c r="A128" s="656"/>
      <c r="B128" s="656"/>
      <c r="C128" s="656"/>
      <c r="D128" s="656"/>
      <c r="E128" s="653"/>
      <c r="F128" s="653"/>
      <c r="G128" s="653"/>
      <c r="H128" s="653"/>
      <c r="I128" s="656"/>
    </row>
    <row r="129" spans="1:9" ht="12.75">
      <c r="A129" s="656"/>
      <c r="B129" s="656"/>
      <c r="C129" s="656"/>
      <c r="D129" s="656"/>
      <c r="E129" s="653"/>
      <c r="F129" s="653"/>
      <c r="G129" s="653"/>
      <c r="H129" s="653"/>
      <c r="I129" s="656"/>
    </row>
    <row r="130" spans="1:9" ht="12.75">
      <c r="A130" s="656"/>
      <c r="B130" s="656"/>
      <c r="C130" s="656"/>
      <c r="D130" s="656"/>
      <c r="E130" s="653"/>
      <c r="F130" s="653"/>
      <c r="G130" s="653"/>
      <c r="H130" s="653"/>
      <c r="I130" s="656"/>
    </row>
    <row r="131" spans="1:9" ht="12.75">
      <c r="A131" s="656"/>
      <c r="B131" s="656"/>
      <c r="C131" s="656"/>
      <c r="D131" s="656"/>
      <c r="E131" s="653"/>
      <c r="F131" s="653"/>
      <c r="G131" s="653"/>
      <c r="H131" s="653"/>
      <c r="I131" s="656"/>
    </row>
    <row r="132" spans="1:9" ht="12.75">
      <c r="A132" s="656"/>
      <c r="B132" s="656"/>
      <c r="C132" s="656"/>
      <c r="D132" s="656"/>
      <c r="E132" s="653"/>
      <c r="F132" s="653"/>
      <c r="G132" s="653"/>
      <c r="H132" s="653"/>
      <c r="I132" s="656"/>
    </row>
    <row r="133" spans="1:9" ht="12.75">
      <c r="A133" s="656"/>
      <c r="B133" s="656"/>
      <c r="C133" s="656"/>
      <c r="D133" s="656"/>
      <c r="E133" s="653"/>
      <c r="F133" s="653"/>
      <c r="G133" s="653"/>
      <c r="H133" s="653"/>
      <c r="I133" s="656"/>
    </row>
    <row r="134" spans="1:9" ht="12.75">
      <c r="A134" s="656"/>
      <c r="B134" s="656"/>
      <c r="C134" s="656"/>
      <c r="D134" s="656"/>
      <c r="E134" s="656"/>
      <c r="F134" s="656"/>
      <c r="G134" s="656"/>
      <c r="H134" s="656"/>
      <c r="I134" s="656"/>
    </row>
    <row r="135" spans="1:9" ht="12.75">
      <c r="A135" s="656"/>
      <c r="B135" s="656"/>
      <c r="C135" s="656"/>
      <c r="D135" s="656"/>
      <c r="E135" s="656"/>
      <c r="F135" s="656"/>
      <c r="G135" s="656"/>
      <c r="H135" s="656"/>
      <c r="I135" s="656"/>
    </row>
    <row r="136" spans="1:9" ht="12.75">
      <c r="A136" s="656"/>
      <c r="B136" s="656"/>
      <c r="C136" s="656"/>
      <c r="D136" s="656"/>
      <c r="E136" s="656"/>
      <c r="F136" s="656"/>
      <c r="G136" s="656"/>
      <c r="H136" s="656"/>
      <c r="I136" s="656"/>
    </row>
    <row r="137" spans="1:9" ht="12.75">
      <c r="A137" s="656"/>
      <c r="B137" s="656"/>
      <c r="C137" s="656"/>
      <c r="D137" s="656"/>
      <c r="E137" s="656"/>
      <c r="F137" s="656"/>
      <c r="G137" s="656"/>
      <c r="H137" s="656"/>
      <c r="I137" s="656"/>
    </row>
    <row r="138" spans="1:9" ht="12.75">
      <c r="A138" s="656"/>
      <c r="B138" s="656"/>
      <c r="C138" s="656"/>
      <c r="D138" s="656"/>
      <c r="E138" s="656"/>
      <c r="F138" s="656"/>
      <c r="G138" s="656"/>
      <c r="H138" s="656"/>
      <c r="I138" s="656"/>
    </row>
    <row r="139" spans="1:9" ht="12.75">
      <c r="A139" s="656"/>
      <c r="B139" s="656"/>
      <c r="C139" s="656"/>
      <c r="D139" s="656"/>
      <c r="E139" s="656"/>
      <c r="F139" s="656"/>
      <c r="G139" s="656"/>
      <c r="H139" s="656"/>
      <c r="I139" s="656"/>
    </row>
    <row r="140" spans="1:9" ht="12.75">
      <c r="A140" s="656"/>
      <c r="B140" s="656"/>
      <c r="C140" s="656"/>
      <c r="D140" s="656"/>
      <c r="E140" s="656"/>
      <c r="F140" s="656"/>
      <c r="G140" s="656"/>
      <c r="H140" s="656"/>
      <c r="I140" s="656"/>
    </row>
    <row r="141" spans="1:9" ht="12.75">
      <c r="A141" s="656"/>
      <c r="B141" s="656"/>
      <c r="C141" s="656"/>
      <c r="D141" s="656"/>
      <c r="E141" s="656"/>
      <c r="F141" s="656"/>
      <c r="G141" s="656"/>
      <c r="H141" s="656"/>
      <c r="I141" s="656"/>
    </row>
    <row r="142" spans="1:9" ht="12.75">
      <c r="A142" s="656"/>
      <c r="B142" s="656"/>
      <c r="C142" s="656"/>
      <c r="D142" s="656"/>
      <c r="E142" s="656"/>
      <c r="F142" s="656"/>
      <c r="G142" s="656"/>
      <c r="H142" s="656"/>
      <c r="I142" s="656"/>
    </row>
    <row r="143" spans="1:9" ht="12.75">
      <c r="A143" s="656"/>
      <c r="B143" s="656"/>
      <c r="C143" s="656"/>
      <c r="D143" s="656"/>
      <c r="E143" s="656"/>
      <c r="F143" s="656"/>
      <c r="G143" s="656"/>
      <c r="H143" s="656"/>
      <c r="I143" s="656"/>
    </row>
    <row r="144" spans="1:9" ht="12.75">
      <c r="A144" s="656"/>
      <c r="B144" s="656"/>
      <c r="C144" s="656"/>
      <c r="D144" s="656"/>
      <c r="E144" s="656"/>
      <c r="F144" s="656"/>
      <c r="G144" s="656"/>
      <c r="H144" s="656"/>
      <c r="I144" s="656"/>
    </row>
    <row r="145" spans="1:9" ht="12.75">
      <c r="A145" s="656"/>
      <c r="B145" s="656"/>
      <c r="C145" s="656"/>
      <c r="D145" s="656"/>
      <c r="E145" s="656"/>
      <c r="F145" s="656"/>
      <c r="G145" s="656"/>
      <c r="H145" s="656"/>
      <c r="I145" s="656"/>
    </row>
    <row r="146" spans="1:9" ht="12.75">
      <c r="A146" s="656"/>
      <c r="B146" s="656"/>
      <c r="C146" s="656"/>
      <c r="D146" s="656"/>
      <c r="E146" s="656"/>
      <c r="F146" s="656"/>
      <c r="G146" s="656"/>
      <c r="H146" s="656"/>
      <c r="I146" s="656"/>
    </row>
    <row r="147" spans="1:9" ht="12.75">
      <c r="A147" s="656"/>
      <c r="B147" s="656"/>
      <c r="C147" s="656"/>
      <c r="D147" s="656"/>
      <c r="E147" s="656"/>
      <c r="F147" s="656"/>
      <c r="G147" s="656"/>
      <c r="H147" s="656"/>
      <c r="I147" s="656"/>
    </row>
    <row r="148" spans="1:9" ht="12.75">
      <c r="A148" s="656"/>
      <c r="B148" s="656"/>
      <c r="C148" s="656"/>
      <c r="D148" s="656"/>
      <c r="E148" s="656"/>
      <c r="F148" s="656"/>
      <c r="G148" s="656"/>
      <c r="H148" s="656"/>
      <c r="I148" s="656"/>
    </row>
    <row r="149" spans="1:9" ht="12.75">
      <c r="A149" s="656"/>
      <c r="B149" s="656"/>
      <c r="C149" s="656"/>
      <c r="D149" s="656"/>
      <c r="E149" s="656"/>
      <c r="F149" s="656"/>
      <c r="G149" s="656"/>
      <c r="H149" s="656"/>
      <c r="I149" s="656"/>
    </row>
    <row r="150" spans="1:9" ht="12.75">
      <c r="A150" s="656"/>
      <c r="B150" s="656"/>
      <c r="C150" s="656"/>
      <c r="D150" s="656"/>
      <c r="E150" s="656"/>
      <c r="F150" s="656"/>
      <c r="G150" s="656"/>
      <c r="H150" s="656"/>
      <c r="I150" s="656"/>
    </row>
    <row r="151" spans="1:9" ht="12.75">
      <c r="A151" s="656"/>
      <c r="B151" s="656"/>
      <c r="C151" s="656"/>
      <c r="D151" s="656"/>
      <c r="E151" s="656"/>
      <c r="F151" s="656"/>
      <c r="G151" s="656"/>
      <c r="H151" s="656"/>
      <c r="I151" s="656"/>
    </row>
    <row r="152" spans="1:9" ht="12.75">
      <c r="A152" s="656"/>
      <c r="B152" s="656"/>
      <c r="C152" s="656"/>
      <c r="D152" s="656"/>
      <c r="E152" s="656"/>
      <c r="F152" s="656"/>
      <c r="G152" s="656"/>
      <c r="H152" s="656"/>
      <c r="I152" s="656"/>
    </row>
    <row r="153" spans="1:9" ht="12.75">
      <c r="A153" s="656"/>
      <c r="B153" s="656"/>
      <c r="C153" s="656"/>
      <c r="D153" s="656"/>
      <c r="E153" s="656"/>
      <c r="F153" s="656"/>
      <c r="G153" s="656"/>
      <c r="H153" s="656"/>
      <c r="I153" s="656"/>
    </row>
    <row r="154" spans="1:9" ht="12.75">
      <c r="A154" s="656"/>
      <c r="B154" s="656"/>
      <c r="C154" s="656"/>
      <c r="D154" s="656"/>
      <c r="E154" s="656"/>
      <c r="F154" s="656"/>
      <c r="G154" s="656"/>
      <c r="H154" s="656"/>
      <c r="I154" s="656"/>
    </row>
    <row r="155" spans="1:9" ht="12.75">
      <c r="A155" s="656"/>
      <c r="B155" s="656"/>
      <c r="C155" s="656"/>
      <c r="D155" s="656"/>
      <c r="E155" s="656"/>
      <c r="F155" s="656"/>
      <c r="G155" s="656"/>
      <c r="H155" s="656"/>
      <c r="I155" s="656"/>
    </row>
    <row r="156" spans="1:9" ht="12.75">
      <c r="A156" s="656"/>
      <c r="B156" s="656"/>
      <c r="C156" s="656"/>
      <c r="D156" s="656"/>
      <c r="E156" s="656"/>
      <c r="F156" s="656"/>
      <c r="G156" s="656"/>
      <c r="H156" s="656"/>
      <c r="I156" s="656"/>
    </row>
    <row r="157" spans="1:9" ht="12.75">
      <c r="A157" s="656"/>
      <c r="B157" s="656"/>
      <c r="C157" s="656"/>
      <c r="D157" s="656"/>
      <c r="E157" s="656"/>
      <c r="F157" s="656"/>
      <c r="G157" s="656"/>
      <c r="H157" s="656"/>
      <c r="I157" s="656"/>
    </row>
    <row r="158" spans="1:9" ht="12.75">
      <c r="A158" s="656"/>
      <c r="B158" s="656"/>
      <c r="C158" s="656"/>
      <c r="D158" s="656"/>
      <c r="E158" s="656"/>
      <c r="F158" s="656"/>
      <c r="G158" s="656"/>
      <c r="H158" s="656"/>
      <c r="I158" s="656"/>
    </row>
    <row r="159" spans="1:9" ht="12.75">
      <c r="A159" s="656"/>
      <c r="B159" s="656"/>
      <c r="C159" s="656"/>
      <c r="D159" s="656"/>
      <c r="E159" s="656"/>
      <c r="F159" s="656"/>
      <c r="G159" s="656"/>
      <c r="H159" s="656"/>
      <c r="I159" s="656"/>
    </row>
    <row r="160" spans="1:9" ht="12.75">
      <c r="A160" s="656"/>
      <c r="B160" s="656"/>
      <c r="C160" s="656"/>
      <c r="D160" s="656"/>
      <c r="E160" s="656"/>
      <c r="F160" s="656"/>
      <c r="G160" s="656"/>
      <c r="H160" s="656"/>
      <c r="I160" s="656"/>
    </row>
    <row r="161" spans="1:9" ht="12.75">
      <c r="A161" s="656"/>
      <c r="B161" s="656"/>
      <c r="C161" s="656"/>
      <c r="D161" s="656"/>
      <c r="E161" s="656"/>
      <c r="F161" s="656"/>
      <c r="G161" s="656"/>
      <c r="H161" s="656"/>
      <c r="I161" s="656"/>
    </row>
    <row r="162" spans="1:9" ht="12.75">
      <c r="A162" s="656"/>
      <c r="B162" s="656"/>
      <c r="C162" s="656"/>
      <c r="D162" s="656"/>
      <c r="E162" s="656"/>
      <c r="F162" s="656"/>
      <c r="G162" s="656"/>
      <c r="H162" s="656"/>
      <c r="I162" s="656"/>
    </row>
    <row r="163" spans="1:9" ht="12.75">
      <c r="A163" s="656"/>
      <c r="B163" s="656"/>
      <c r="C163" s="656"/>
      <c r="D163" s="656"/>
      <c r="E163" s="656"/>
      <c r="F163" s="656"/>
      <c r="G163" s="656"/>
      <c r="H163" s="656"/>
      <c r="I163" s="656"/>
    </row>
    <row r="164" spans="1:9" ht="12.75">
      <c r="A164" s="656"/>
      <c r="B164" s="656"/>
      <c r="C164" s="656"/>
      <c r="D164" s="656"/>
      <c r="E164" s="656"/>
      <c r="F164" s="656"/>
      <c r="G164" s="656"/>
      <c r="H164" s="656"/>
      <c r="I164" s="656"/>
    </row>
    <row r="165" spans="1:9" ht="12.75">
      <c r="A165" s="656"/>
      <c r="B165" s="656"/>
      <c r="C165" s="656"/>
      <c r="D165" s="656"/>
      <c r="E165" s="656"/>
      <c r="F165" s="656"/>
      <c r="G165" s="656"/>
      <c r="H165" s="656"/>
      <c r="I165" s="656"/>
    </row>
    <row r="166" spans="1:9" ht="12.75">
      <c r="A166" s="656"/>
      <c r="B166" s="656"/>
      <c r="C166" s="656"/>
      <c r="D166" s="656"/>
      <c r="E166" s="656"/>
      <c r="F166" s="656"/>
      <c r="G166" s="656"/>
      <c r="H166" s="656"/>
      <c r="I166" s="656"/>
    </row>
    <row r="167" spans="1:9" ht="12.75">
      <c r="A167" s="656"/>
      <c r="B167" s="656"/>
      <c r="C167" s="656"/>
      <c r="D167" s="656"/>
      <c r="E167" s="656"/>
      <c r="F167" s="656"/>
      <c r="G167" s="656"/>
      <c r="H167" s="656"/>
      <c r="I167" s="656"/>
    </row>
    <row r="168" spans="1:9" ht="12.75">
      <c r="A168" s="656"/>
      <c r="B168" s="656"/>
      <c r="C168" s="656"/>
      <c r="D168" s="656"/>
      <c r="E168" s="656"/>
      <c r="F168" s="656"/>
      <c r="G168" s="656"/>
      <c r="H168" s="656"/>
      <c r="I168" s="656"/>
    </row>
    <row r="169" spans="1:9" ht="12.75">
      <c r="A169" s="656"/>
      <c r="B169" s="656"/>
      <c r="C169" s="656"/>
      <c r="D169" s="656"/>
      <c r="E169" s="656"/>
      <c r="F169" s="656"/>
      <c r="G169" s="656"/>
      <c r="H169" s="656"/>
      <c r="I169" s="656"/>
    </row>
    <row r="170" spans="1:9" ht="12.75">
      <c r="A170" s="656"/>
      <c r="B170" s="656"/>
      <c r="C170" s="656"/>
      <c r="D170" s="656"/>
      <c r="E170" s="656"/>
      <c r="F170" s="656"/>
      <c r="G170" s="656"/>
      <c r="H170" s="656"/>
      <c r="I170" s="656"/>
    </row>
    <row r="171" spans="1:9" ht="12.75">
      <c r="A171" s="656"/>
      <c r="B171" s="656"/>
      <c r="C171" s="656"/>
      <c r="D171" s="656"/>
      <c r="E171" s="656"/>
      <c r="F171" s="656"/>
      <c r="G171" s="656"/>
      <c r="H171" s="656"/>
      <c r="I171" s="656"/>
    </row>
    <row r="172" spans="1:9" ht="12.75">
      <c r="A172" s="656"/>
      <c r="B172" s="656"/>
      <c r="C172" s="656"/>
      <c r="D172" s="656"/>
      <c r="E172" s="656"/>
      <c r="F172" s="656"/>
      <c r="G172" s="656"/>
      <c r="H172" s="656"/>
      <c r="I172" s="656"/>
    </row>
    <row r="173" spans="1:9" ht="12.75">
      <c r="A173" s="656"/>
      <c r="B173" s="656"/>
      <c r="C173" s="656"/>
      <c r="D173" s="656"/>
      <c r="E173" s="656"/>
      <c r="F173" s="656"/>
      <c r="G173" s="656"/>
      <c r="H173" s="656"/>
      <c r="I173" s="656"/>
    </row>
    <row r="174" spans="1:9" ht="12.75">
      <c r="A174" s="656"/>
      <c r="B174" s="656"/>
      <c r="C174" s="656"/>
      <c r="D174" s="656"/>
      <c r="E174" s="656"/>
      <c r="F174" s="656"/>
      <c r="G174" s="656"/>
      <c r="H174" s="656"/>
      <c r="I174" s="656"/>
    </row>
    <row r="175" spans="1:9" ht="12.75">
      <c r="A175" s="656"/>
      <c r="B175" s="656"/>
      <c r="C175" s="656"/>
      <c r="D175" s="656"/>
      <c r="E175" s="656"/>
      <c r="F175" s="656"/>
      <c r="G175" s="656"/>
      <c r="H175" s="656"/>
      <c r="I175" s="656"/>
    </row>
    <row r="176" spans="1:9" ht="12.75">
      <c r="A176" s="656"/>
      <c r="B176" s="656"/>
      <c r="C176" s="656"/>
      <c r="D176" s="656"/>
      <c r="E176" s="656"/>
      <c r="F176" s="656"/>
      <c r="G176" s="656"/>
      <c r="H176" s="656"/>
      <c r="I176" s="656"/>
    </row>
    <row r="177" spans="1:9" ht="12.75">
      <c r="A177" s="656"/>
      <c r="B177" s="656"/>
      <c r="C177" s="656"/>
      <c r="D177" s="656"/>
      <c r="E177" s="656"/>
      <c r="F177" s="656"/>
      <c r="G177" s="656"/>
      <c r="H177" s="656"/>
      <c r="I177" s="656"/>
    </row>
    <row r="178" spans="1:9" ht="12.75">
      <c r="A178" s="656"/>
      <c r="B178" s="656"/>
      <c r="C178" s="656"/>
      <c r="D178" s="656"/>
      <c r="E178" s="656"/>
      <c r="F178" s="656"/>
      <c r="G178" s="656"/>
      <c r="H178" s="656"/>
      <c r="I178" s="656"/>
    </row>
    <row r="179" spans="1:9" ht="12.75">
      <c r="A179" s="656"/>
      <c r="B179" s="656"/>
      <c r="C179" s="656"/>
      <c r="D179" s="656"/>
      <c r="E179" s="656"/>
      <c r="F179" s="656"/>
      <c r="G179" s="656"/>
      <c r="H179" s="656"/>
      <c r="I179" s="656"/>
    </row>
    <row r="180" spans="1:9" ht="12.75">
      <c r="A180" s="656"/>
      <c r="B180" s="656"/>
      <c r="C180" s="656"/>
      <c r="D180" s="656"/>
      <c r="E180" s="656"/>
      <c r="F180" s="656"/>
      <c r="G180" s="656"/>
      <c r="H180" s="656"/>
      <c r="I180" s="656"/>
    </row>
    <row r="181" spans="1:9" ht="12.75">
      <c r="A181" s="656"/>
      <c r="B181" s="656"/>
      <c r="C181" s="656"/>
      <c r="D181" s="656"/>
      <c r="E181" s="656"/>
      <c r="F181" s="656"/>
      <c r="G181" s="656"/>
      <c r="H181" s="656"/>
      <c r="I181" s="656"/>
    </row>
    <row r="182" spans="1:9" ht="12.75">
      <c r="A182" s="656"/>
      <c r="B182" s="656"/>
      <c r="C182" s="656"/>
      <c r="D182" s="656"/>
      <c r="E182" s="656"/>
      <c r="F182" s="656"/>
      <c r="G182" s="656"/>
      <c r="H182" s="656"/>
      <c r="I182" s="656"/>
    </row>
    <row r="183" spans="1:9" ht="12.75">
      <c r="A183" s="656"/>
      <c r="B183" s="656"/>
      <c r="C183" s="656"/>
      <c r="D183" s="656"/>
      <c r="E183" s="656"/>
      <c r="F183" s="656"/>
      <c r="G183" s="656"/>
      <c r="H183" s="656"/>
      <c r="I183" s="656"/>
    </row>
    <row r="184" spans="1:9" ht="12.75">
      <c r="A184" s="656"/>
      <c r="B184" s="656"/>
      <c r="C184" s="656"/>
      <c r="D184" s="656"/>
      <c r="E184" s="656"/>
      <c r="F184" s="656"/>
      <c r="G184" s="656"/>
      <c r="H184" s="656"/>
      <c r="I184" s="656"/>
    </row>
    <row r="185" spans="1:9" ht="12.75">
      <c r="A185" s="656"/>
      <c r="B185" s="656"/>
      <c r="C185" s="656"/>
      <c r="D185" s="656"/>
      <c r="E185" s="656"/>
      <c r="F185" s="656"/>
      <c r="G185" s="656"/>
      <c r="H185" s="656"/>
      <c r="I185" s="656"/>
    </row>
    <row r="186" spans="1:9" ht="12.75">
      <c r="A186" s="656"/>
      <c r="B186" s="656"/>
      <c r="C186" s="656"/>
      <c r="D186" s="656"/>
      <c r="E186" s="656"/>
      <c r="F186" s="656"/>
      <c r="G186" s="656"/>
      <c r="H186" s="656"/>
      <c r="I186" s="656"/>
    </row>
    <row r="187" spans="1:9" ht="12.75">
      <c r="A187" s="656"/>
      <c r="B187" s="656"/>
      <c r="C187" s="656"/>
      <c r="D187" s="656"/>
      <c r="E187" s="656"/>
      <c r="F187" s="656"/>
      <c r="G187" s="656"/>
      <c r="H187" s="656"/>
      <c r="I187" s="656"/>
    </row>
    <row r="188" spans="1:9" ht="12.75">
      <c r="A188" s="656"/>
      <c r="B188" s="656"/>
      <c r="C188" s="656"/>
      <c r="D188" s="656"/>
      <c r="E188" s="656"/>
      <c r="F188" s="656"/>
      <c r="G188" s="656"/>
      <c r="H188" s="656"/>
      <c r="I188" s="656"/>
    </row>
    <row r="189" spans="1:9" ht="12.75">
      <c r="A189" s="656"/>
      <c r="B189" s="656"/>
      <c r="C189" s="656"/>
      <c r="D189" s="656"/>
      <c r="E189" s="656"/>
      <c r="F189" s="656"/>
      <c r="G189" s="656"/>
      <c r="H189" s="656"/>
      <c r="I189" s="656"/>
    </row>
    <row r="190" spans="1:9" ht="12.75">
      <c r="A190" s="656"/>
      <c r="B190" s="656"/>
      <c r="C190" s="656"/>
      <c r="D190" s="656"/>
      <c r="E190" s="656"/>
      <c r="F190" s="656"/>
      <c r="G190" s="656"/>
      <c r="H190" s="656"/>
      <c r="I190" s="656"/>
    </row>
    <row r="191" spans="1:9" ht="12.75">
      <c r="A191" s="656"/>
      <c r="B191" s="656"/>
      <c r="C191" s="656"/>
      <c r="D191" s="656"/>
      <c r="E191" s="656"/>
      <c r="F191" s="656"/>
      <c r="G191" s="656"/>
      <c r="H191" s="656"/>
      <c r="I191" s="656"/>
    </row>
    <row r="192" spans="1:9" ht="12.75">
      <c r="A192" s="656"/>
      <c r="B192" s="656"/>
      <c r="C192" s="656"/>
      <c r="D192" s="656"/>
      <c r="E192" s="656"/>
      <c r="F192" s="656"/>
      <c r="G192" s="656"/>
      <c r="H192" s="656"/>
      <c r="I192" s="656"/>
    </row>
    <row r="193" spans="1:9" ht="12.75">
      <c r="A193" s="656"/>
      <c r="B193" s="656"/>
      <c r="C193" s="656"/>
      <c r="D193" s="656"/>
      <c r="E193" s="656"/>
      <c r="F193" s="656"/>
      <c r="G193" s="656"/>
      <c r="H193" s="656"/>
      <c r="I193" s="656"/>
    </row>
  </sheetData>
  <sheetProtection/>
  <mergeCells count="1">
    <mergeCell ref="E9:E10"/>
  </mergeCells>
  <printOptions/>
  <pageMargins left="0.7086614173228347" right="0.7086614173228347" top="0.7874015748031497" bottom="0.7874015748031497" header="0.31496062992125984" footer="0.31496062992125984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M35"/>
  <sheetViews>
    <sheetView zoomScalePageLayoutView="0" workbookViewId="0" topLeftCell="B1">
      <selection activeCell="F37" sqref="F37"/>
    </sheetView>
  </sheetViews>
  <sheetFormatPr defaultColWidth="9.140625" defaultRowHeight="12.75"/>
  <cols>
    <col min="1" max="1" width="27.421875" style="0" customWidth="1"/>
    <col min="2" max="2" width="4.7109375" style="0" customWidth="1"/>
    <col min="3" max="3" width="12.7109375" style="0" customWidth="1"/>
    <col min="4" max="4" width="12.00390625" style="0" customWidth="1"/>
    <col min="5" max="5" width="13.28125" style="0" customWidth="1"/>
    <col min="6" max="6" width="10.7109375" style="0" customWidth="1"/>
    <col min="7" max="7" width="11.28125" style="0" customWidth="1"/>
    <col min="8" max="8" width="11.8515625" style="0" customWidth="1"/>
    <col min="9" max="9" width="10.00390625" style="0" customWidth="1"/>
    <col min="10" max="10" width="13.7109375" style="0" customWidth="1"/>
    <col min="11" max="11" width="9.421875" style="0" customWidth="1"/>
    <col min="12" max="12" width="11.28125" style="0" customWidth="1"/>
    <col min="13" max="13" width="10.7109375" style="0" customWidth="1"/>
  </cols>
  <sheetData>
    <row r="2" spans="1:13" ht="12.75">
      <c r="A2" t="s">
        <v>41</v>
      </c>
      <c r="B2" s="668" t="s">
        <v>516</v>
      </c>
      <c r="M2" t="s">
        <v>552</v>
      </c>
    </row>
    <row r="3" spans="1:4" ht="12.75">
      <c r="A3" t="s">
        <v>188</v>
      </c>
      <c r="B3" s="669" t="s">
        <v>553</v>
      </c>
      <c r="C3" s="669"/>
      <c r="D3" s="669"/>
    </row>
    <row r="4" spans="2:12" ht="12.75">
      <c r="B4" s="670"/>
      <c r="F4" s="671" t="s">
        <v>554</v>
      </c>
      <c r="G4" s="671"/>
      <c r="H4" s="671"/>
      <c r="I4" s="671"/>
      <c r="J4" s="671"/>
      <c r="L4" t="s">
        <v>555</v>
      </c>
    </row>
    <row r="5" spans="2:5" ht="13.5" thickBot="1">
      <c r="B5" s="670"/>
      <c r="C5" s="672" t="s">
        <v>556</v>
      </c>
      <c r="D5" s="672"/>
      <c r="E5" s="672"/>
    </row>
    <row r="6" spans="1:13" ht="13.5" thickBot="1">
      <c r="A6" s="617"/>
      <c r="B6" s="617"/>
      <c r="C6" s="617" t="s">
        <v>557</v>
      </c>
      <c r="D6" s="673" t="s">
        <v>522</v>
      </c>
      <c r="E6" s="617" t="s">
        <v>523</v>
      </c>
      <c r="F6" s="1275" t="s">
        <v>558</v>
      </c>
      <c r="G6" s="1276"/>
      <c r="H6" s="1277"/>
      <c r="I6" s="617" t="s">
        <v>559</v>
      </c>
      <c r="J6" s="1275" t="s">
        <v>560</v>
      </c>
      <c r="K6" s="1276"/>
      <c r="L6" s="1277"/>
      <c r="M6" s="617" t="s">
        <v>559</v>
      </c>
    </row>
    <row r="7" spans="1:13" ht="12.75">
      <c r="A7" s="674" t="s">
        <v>561</v>
      </c>
      <c r="B7" s="674" t="s">
        <v>562</v>
      </c>
      <c r="C7" s="674" t="s">
        <v>195</v>
      </c>
      <c r="D7" s="674" t="s">
        <v>529</v>
      </c>
      <c r="E7" s="674" t="s">
        <v>529</v>
      </c>
      <c r="F7" s="617" t="s">
        <v>522</v>
      </c>
      <c r="G7" s="617" t="s">
        <v>523</v>
      </c>
      <c r="H7" s="617" t="s">
        <v>272</v>
      </c>
      <c r="I7" s="674" t="s">
        <v>563</v>
      </c>
      <c r="J7" s="617" t="s">
        <v>522</v>
      </c>
      <c r="K7" s="617" t="s">
        <v>523</v>
      </c>
      <c r="L7" s="617" t="s">
        <v>272</v>
      </c>
      <c r="M7" s="674" t="s">
        <v>563</v>
      </c>
    </row>
    <row r="8" spans="1:13" ht="13.5" thickBot="1">
      <c r="A8" s="621"/>
      <c r="B8" s="621"/>
      <c r="C8" s="621" t="s">
        <v>564</v>
      </c>
      <c r="D8" s="621" t="s">
        <v>565</v>
      </c>
      <c r="E8" s="621" t="s">
        <v>566</v>
      </c>
      <c r="F8" s="621" t="s">
        <v>529</v>
      </c>
      <c r="G8" s="621" t="s">
        <v>529</v>
      </c>
      <c r="H8" s="621" t="s">
        <v>567</v>
      </c>
      <c r="I8" s="621" t="s">
        <v>568</v>
      </c>
      <c r="J8" s="621" t="s">
        <v>529</v>
      </c>
      <c r="K8" s="621" t="s">
        <v>529</v>
      </c>
      <c r="L8" s="621" t="s">
        <v>567</v>
      </c>
      <c r="M8" s="621" t="s">
        <v>568</v>
      </c>
    </row>
    <row r="9" spans="1:13" ht="13.5" thickBot="1">
      <c r="A9" s="675"/>
      <c r="B9" s="675"/>
      <c r="C9" s="676">
        <v>1</v>
      </c>
      <c r="D9" s="675">
        <v>2</v>
      </c>
      <c r="E9" s="676">
        <v>3</v>
      </c>
      <c r="F9" s="675">
        <v>4</v>
      </c>
      <c r="G9" s="676">
        <v>5</v>
      </c>
      <c r="H9" s="675">
        <v>6</v>
      </c>
      <c r="I9" s="676">
        <v>7</v>
      </c>
      <c r="J9" s="675">
        <v>8</v>
      </c>
      <c r="K9" s="676">
        <v>9</v>
      </c>
      <c r="L9" s="675">
        <v>10</v>
      </c>
      <c r="M9" s="675">
        <v>11</v>
      </c>
    </row>
    <row r="10" spans="1:13" ht="12.75">
      <c r="A10" s="677" t="s">
        <v>569</v>
      </c>
      <c r="B10" s="674"/>
      <c r="C10" s="678" t="s">
        <v>570</v>
      </c>
      <c r="D10" s="679">
        <v>30090.518</v>
      </c>
      <c r="E10" s="628">
        <v>29748.994</v>
      </c>
      <c r="F10" s="680">
        <v>115.34</v>
      </c>
      <c r="G10" s="681">
        <v>115.3</v>
      </c>
      <c r="H10" s="674" t="s">
        <v>570</v>
      </c>
      <c r="I10" s="682" t="s">
        <v>570</v>
      </c>
      <c r="J10" s="683">
        <v>21740.44708398358</v>
      </c>
      <c r="K10" s="684">
        <v>21501.152067071405</v>
      </c>
      <c r="L10" s="685" t="s">
        <v>570</v>
      </c>
      <c r="M10" s="674" t="s">
        <v>570</v>
      </c>
    </row>
    <row r="11" spans="1:13" ht="12.75">
      <c r="A11" s="686" t="s">
        <v>571</v>
      </c>
      <c r="B11" s="687"/>
      <c r="C11" s="688">
        <v>17305.303</v>
      </c>
      <c r="D11" s="689" t="s">
        <v>570</v>
      </c>
      <c r="E11" s="690" t="s">
        <v>570</v>
      </c>
      <c r="F11" s="691" t="s">
        <v>570</v>
      </c>
      <c r="G11" s="692" t="s">
        <v>570</v>
      </c>
      <c r="H11" s="693">
        <v>54.379</v>
      </c>
      <c r="I11" s="694" t="s">
        <v>570</v>
      </c>
      <c r="J11" s="695" t="s">
        <v>570</v>
      </c>
      <c r="K11" s="696" t="s">
        <v>570</v>
      </c>
      <c r="L11" s="683">
        <v>26519.586298632436</v>
      </c>
      <c r="M11" s="695" t="s">
        <v>570</v>
      </c>
    </row>
    <row r="12" spans="1:13" ht="12.75">
      <c r="A12" s="686" t="s">
        <v>572</v>
      </c>
      <c r="B12" s="687"/>
      <c r="C12" s="688">
        <v>2508.444</v>
      </c>
      <c r="D12" s="689" t="s">
        <v>570</v>
      </c>
      <c r="E12" s="690" t="s">
        <v>570</v>
      </c>
      <c r="F12" s="691" t="s">
        <v>570</v>
      </c>
      <c r="G12" s="692" t="s">
        <v>570</v>
      </c>
      <c r="H12" s="693">
        <v>8.582</v>
      </c>
      <c r="I12" s="694" t="s">
        <v>570</v>
      </c>
      <c r="J12" s="695" t="s">
        <v>570</v>
      </c>
      <c r="K12" s="696" t="s">
        <v>570</v>
      </c>
      <c r="L12" s="683">
        <v>24357.608948962945</v>
      </c>
      <c r="M12" s="695" t="s">
        <v>570</v>
      </c>
    </row>
    <row r="13" spans="1:13" ht="12.75">
      <c r="A13" s="686" t="s">
        <v>573</v>
      </c>
      <c r="B13" s="687"/>
      <c r="C13" s="688">
        <v>3238.74</v>
      </c>
      <c r="D13" s="689" t="s">
        <v>570</v>
      </c>
      <c r="E13" s="690" t="s">
        <v>570</v>
      </c>
      <c r="F13" s="691" t="s">
        <v>570</v>
      </c>
      <c r="G13" s="692" t="s">
        <v>570</v>
      </c>
      <c r="H13" s="693">
        <v>11.646</v>
      </c>
      <c r="I13" s="694" t="s">
        <v>570</v>
      </c>
      <c r="J13" s="695" t="s">
        <v>570</v>
      </c>
      <c r="K13" s="696" t="s">
        <v>570</v>
      </c>
      <c r="L13" s="683">
        <v>23174.909840288507</v>
      </c>
      <c r="M13" s="695" t="s">
        <v>570</v>
      </c>
    </row>
    <row r="14" spans="1:13" ht="12.75">
      <c r="A14" s="686" t="s">
        <v>574</v>
      </c>
      <c r="B14" s="687"/>
      <c r="C14" s="688">
        <v>131.867</v>
      </c>
      <c r="D14" s="689" t="s">
        <v>570</v>
      </c>
      <c r="E14" s="690" t="s">
        <v>570</v>
      </c>
      <c r="F14" s="691" t="s">
        <v>570</v>
      </c>
      <c r="G14" s="692" t="s">
        <v>570</v>
      </c>
      <c r="H14" s="693">
        <v>1</v>
      </c>
      <c r="I14" s="694" t="s">
        <v>570</v>
      </c>
      <c r="J14" s="695" t="s">
        <v>570</v>
      </c>
      <c r="K14" s="696" t="s">
        <v>570</v>
      </c>
      <c r="L14" s="683">
        <v>10988.916666666666</v>
      </c>
      <c r="M14" s="695" t="s">
        <v>570</v>
      </c>
    </row>
    <row r="15" spans="1:13" ht="12.75">
      <c r="A15" s="686" t="s">
        <v>575</v>
      </c>
      <c r="B15" s="687"/>
      <c r="C15" s="688">
        <v>2634.719</v>
      </c>
      <c r="D15" s="689" t="s">
        <v>570</v>
      </c>
      <c r="E15" s="690" t="s">
        <v>570</v>
      </c>
      <c r="F15" s="691" t="s">
        <v>570</v>
      </c>
      <c r="G15" s="692" t="s">
        <v>570</v>
      </c>
      <c r="H15" s="693">
        <v>10.76</v>
      </c>
      <c r="I15" s="694" t="s">
        <v>570</v>
      </c>
      <c r="J15" s="695" t="s">
        <v>570</v>
      </c>
      <c r="K15" s="696" t="s">
        <v>570</v>
      </c>
      <c r="L15" s="683">
        <v>20405.19671623296</v>
      </c>
      <c r="M15" s="695" t="s">
        <v>570</v>
      </c>
    </row>
    <row r="16" spans="1:13" ht="12.75">
      <c r="A16" s="686" t="s">
        <v>576</v>
      </c>
      <c r="B16" s="687"/>
      <c r="C16" s="688">
        <v>1973.855</v>
      </c>
      <c r="D16" s="689" t="s">
        <v>570</v>
      </c>
      <c r="E16" s="690" t="s">
        <v>570</v>
      </c>
      <c r="F16" s="691" t="s">
        <v>570</v>
      </c>
      <c r="G16" s="692" t="s">
        <v>570</v>
      </c>
      <c r="H16" s="693">
        <v>16.345</v>
      </c>
      <c r="I16" s="694" t="s">
        <v>570</v>
      </c>
      <c r="J16" s="695" t="s">
        <v>570</v>
      </c>
      <c r="K16" s="696" t="s">
        <v>570</v>
      </c>
      <c r="L16" s="683">
        <v>10063.500560823903</v>
      </c>
      <c r="M16" s="695" t="s">
        <v>570</v>
      </c>
    </row>
    <row r="17" spans="1:13" ht="12.75">
      <c r="A17" s="686" t="s">
        <v>577</v>
      </c>
      <c r="B17" s="687"/>
      <c r="C17" s="688">
        <v>1956.066</v>
      </c>
      <c r="D17" s="689" t="s">
        <v>570</v>
      </c>
      <c r="E17" s="690" t="s">
        <v>570</v>
      </c>
      <c r="F17" s="691" t="s">
        <v>570</v>
      </c>
      <c r="G17" s="692" t="s">
        <v>570</v>
      </c>
      <c r="H17" s="693">
        <v>12.281</v>
      </c>
      <c r="I17" s="694" t="s">
        <v>570</v>
      </c>
      <c r="J17" s="695" t="s">
        <v>570</v>
      </c>
      <c r="K17" s="696" t="s">
        <v>570</v>
      </c>
      <c r="L17" s="683">
        <v>13272.982656135495</v>
      </c>
      <c r="M17" s="695" t="s">
        <v>570</v>
      </c>
    </row>
    <row r="18" spans="1:13" ht="12.75">
      <c r="A18" s="686" t="s">
        <v>578</v>
      </c>
      <c r="B18" s="687"/>
      <c r="C18" s="688">
        <v>0</v>
      </c>
      <c r="D18" s="689" t="s">
        <v>570</v>
      </c>
      <c r="E18" s="690" t="s">
        <v>570</v>
      </c>
      <c r="F18" s="691" t="s">
        <v>570</v>
      </c>
      <c r="G18" s="692" t="s">
        <v>570</v>
      </c>
      <c r="H18" s="693">
        <v>0</v>
      </c>
      <c r="I18" s="694" t="s">
        <v>570</v>
      </c>
      <c r="J18" s="695" t="s">
        <v>570</v>
      </c>
      <c r="K18" s="696" t="s">
        <v>570</v>
      </c>
      <c r="L18" s="683">
        <v>0</v>
      </c>
      <c r="M18" s="695" t="s">
        <v>570</v>
      </c>
    </row>
    <row r="19" spans="1:13" ht="12.75">
      <c r="A19" s="632"/>
      <c r="B19" s="674"/>
      <c r="C19" s="697"/>
      <c r="D19" s="636"/>
      <c r="E19" s="697"/>
      <c r="F19" s="636"/>
      <c r="G19" s="697"/>
      <c r="H19" s="636"/>
      <c r="I19" s="697"/>
      <c r="J19" s="698"/>
      <c r="K19" s="699"/>
      <c r="L19" s="698"/>
      <c r="M19" s="698"/>
    </row>
    <row r="20" spans="1:13" ht="12.75">
      <c r="A20" s="632"/>
      <c r="B20" s="674"/>
      <c r="C20" s="697"/>
      <c r="D20" s="636"/>
      <c r="E20" s="697"/>
      <c r="F20" s="636"/>
      <c r="G20" s="697"/>
      <c r="H20" s="636"/>
      <c r="I20" s="697"/>
      <c r="J20" s="698"/>
      <c r="K20" s="699"/>
      <c r="L20" s="698"/>
      <c r="M20" s="698"/>
    </row>
    <row r="21" spans="1:13" ht="12.75">
      <c r="A21" s="632"/>
      <c r="B21" s="674"/>
      <c r="C21" s="697"/>
      <c r="D21" s="636"/>
      <c r="E21" s="697"/>
      <c r="F21" s="636"/>
      <c r="G21" s="697"/>
      <c r="H21" s="636"/>
      <c r="I21" s="697"/>
      <c r="J21" s="698"/>
      <c r="K21" s="699"/>
      <c r="L21" s="698"/>
      <c r="M21" s="698"/>
    </row>
    <row r="22" spans="1:13" ht="12.75">
      <c r="A22" s="632"/>
      <c r="B22" s="674"/>
      <c r="C22" s="697"/>
      <c r="D22" s="636"/>
      <c r="E22" s="697"/>
      <c r="F22" s="636"/>
      <c r="G22" s="697"/>
      <c r="H22" s="636"/>
      <c r="I22" s="697"/>
      <c r="J22" s="698"/>
      <c r="K22" s="699"/>
      <c r="L22" s="698"/>
      <c r="M22" s="698"/>
    </row>
    <row r="23" spans="1:13" ht="12.75">
      <c r="A23" s="632"/>
      <c r="B23" s="674"/>
      <c r="C23" s="697"/>
      <c r="D23" s="636"/>
      <c r="E23" s="697"/>
      <c r="F23" s="636"/>
      <c r="G23" s="697"/>
      <c r="H23" s="636"/>
      <c r="I23" s="697"/>
      <c r="J23" s="698"/>
      <c r="K23" s="699"/>
      <c r="L23" s="698"/>
      <c r="M23" s="698"/>
    </row>
    <row r="24" spans="1:13" ht="12.75">
      <c r="A24" s="632"/>
      <c r="B24" s="674"/>
      <c r="C24" s="697"/>
      <c r="D24" s="636"/>
      <c r="E24" s="697"/>
      <c r="F24" s="636"/>
      <c r="G24" s="697"/>
      <c r="H24" s="636"/>
      <c r="I24" s="697"/>
      <c r="J24" s="698"/>
      <c r="K24" s="699"/>
      <c r="L24" s="698"/>
      <c r="M24" s="698"/>
    </row>
    <row r="25" spans="1:13" ht="12.75">
      <c r="A25" s="632"/>
      <c r="B25" s="674"/>
      <c r="C25" s="697"/>
      <c r="D25" s="636"/>
      <c r="E25" s="697"/>
      <c r="F25" s="636"/>
      <c r="G25" s="697"/>
      <c r="H25" s="636"/>
      <c r="I25" s="697"/>
      <c r="J25" s="698"/>
      <c r="K25" s="699"/>
      <c r="L25" s="698"/>
      <c r="M25" s="698"/>
    </row>
    <row r="26" spans="1:13" ht="13.5" thickBot="1">
      <c r="A26" s="637"/>
      <c r="B26" s="621"/>
      <c r="C26" s="700"/>
      <c r="D26" s="642"/>
      <c r="E26" s="700"/>
      <c r="F26" s="642"/>
      <c r="G26" s="700"/>
      <c r="H26" s="642"/>
      <c r="I26" s="700"/>
      <c r="J26" s="701"/>
      <c r="K26" s="702"/>
      <c r="L26" s="701"/>
      <c r="M26" s="701"/>
    </row>
    <row r="27" spans="1:13" ht="12.75">
      <c r="A27" s="703"/>
      <c r="B27" s="704"/>
      <c r="C27" s="705"/>
      <c r="D27" s="705"/>
      <c r="E27" s="705"/>
      <c r="F27" s="705"/>
      <c r="G27" s="705"/>
      <c r="H27" s="705"/>
      <c r="I27" s="705"/>
      <c r="J27" s="706"/>
      <c r="K27" s="706"/>
      <c r="L27" s="706"/>
      <c r="M27" s="706"/>
    </row>
    <row r="28" spans="1:13" ht="12.75">
      <c r="A28" s="707" t="s">
        <v>27</v>
      </c>
      <c r="B28" s="708"/>
      <c r="C28" s="709">
        <v>29748.994</v>
      </c>
      <c r="D28" s="709">
        <v>30090.518</v>
      </c>
      <c r="E28" s="709">
        <v>29748.994</v>
      </c>
      <c r="F28" s="710">
        <v>115.34</v>
      </c>
      <c r="G28" s="710">
        <v>115.3</v>
      </c>
      <c r="H28" s="710">
        <v>114.99300000000001</v>
      </c>
      <c r="I28" s="710">
        <v>-0.30699999999998795</v>
      </c>
      <c r="J28" s="711">
        <v>21740.44708398358</v>
      </c>
      <c r="K28" s="711">
        <v>21501.152067071405</v>
      </c>
      <c r="L28" s="711">
        <v>21558.55428881178</v>
      </c>
      <c r="M28" s="711">
        <v>57.40222174037626</v>
      </c>
    </row>
    <row r="29" spans="1:13" ht="13.5" thickBot="1">
      <c r="A29" s="712"/>
      <c r="B29" s="713"/>
      <c r="C29" s="712"/>
      <c r="D29" s="712"/>
      <c r="E29" s="712"/>
      <c r="F29" s="712"/>
      <c r="G29" s="712"/>
      <c r="H29" s="712"/>
      <c r="I29" s="712"/>
      <c r="J29" s="714"/>
      <c r="K29" s="714"/>
      <c r="L29" s="714"/>
      <c r="M29" s="714"/>
    </row>
    <row r="30" spans="2:13" ht="12.75">
      <c r="B30" s="670"/>
      <c r="M30" s="715"/>
    </row>
    <row r="31" spans="1:2" ht="12.75">
      <c r="A31" t="s">
        <v>579</v>
      </c>
      <c r="B31" s="670"/>
    </row>
    <row r="34" spans="3:9" ht="12.75">
      <c r="C34" s="667" t="s">
        <v>681</v>
      </c>
      <c r="D34" s="654"/>
      <c r="E34" s="839"/>
      <c r="G34" s="839"/>
      <c r="I34" s="840" t="s">
        <v>682</v>
      </c>
    </row>
    <row r="35" spans="3:9" ht="12.75">
      <c r="C35" s="667" t="s">
        <v>684</v>
      </c>
      <c r="D35" s="654"/>
      <c r="E35" s="839"/>
      <c r="G35" s="839"/>
      <c r="I35" s="840" t="s">
        <v>683</v>
      </c>
    </row>
  </sheetData>
  <sheetProtection/>
  <mergeCells count="2">
    <mergeCell ref="F6:H6"/>
    <mergeCell ref="J6:L6"/>
  </mergeCells>
  <printOptions/>
  <pageMargins left="0.7086614173228347" right="0.7086614173228347" top="0.7874015748031497" bottom="0.7874015748031497" header="0.31496062992125984" footer="0.31496062992125984"/>
  <pageSetup horizontalDpi="300" verticalDpi="3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53"/>
  <sheetViews>
    <sheetView zoomScalePageLayoutView="0" workbookViewId="0" topLeftCell="A28">
      <selection activeCell="A51" sqref="A51"/>
    </sheetView>
  </sheetViews>
  <sheetFormatPr defaultColWidth="9.140625" defaultRowHeight="12.75"/>
  <cols>
    <col min="1" max="1" width="35.8515625" style="969" customWidth="1"/>
    <col min="2" max="6" width="12.7109375" style="969" customWidth="1"/>
    <col min="7" max="16384" width="9.140625" style="969" customWidth="1"/>
  </cols>
  <sheetData>
    <row r="1" spans="1:6" ht="15">
      <c r="A1" s="967" t="s">
        <v>842</v>
      </c>
      <c r="B1" s="968"/>
      <c r="F1" s="970" t="s">
        <v>187</v>
      </c>
    </row>
    <row r="2" spans="1:6" ht="15">
      <c r="A2" s="1278" t="s">
        <v>843</v>
      </c>
      <c r="B2" s="1278"/>
      <c r="C2" s="1278"/>
      <c r="D2" s="1278"/>
      <c r="E2" s="971"/>
      <c r="F2" s="972" t="s">
        <v>844</v>
      </c>
    </row>
    <row r="3" spans="1:6" ht="15">
      <c r="A3" s="967"/>
      <c r="B3" s="967"/>
      <c r="C3" s="967"/>
      <c r="D3" s="967"/>
      <c r="E3" s="967"/>
      <c r="F3" s="967"/>
    </row>
    <row r="4" spans="1:6" ht="15.75">
      <c r="A4" s="1279" t="s">
        <v>288</v>
      </c>
      <c r="B4" s="1279"/>
      <c r="C4" s="1280"/>
      <c r="D4" s="1280"/>
      <c r="E4" s="1280"/>
      <c r="F4" s="1280"/>
    </row>
    <row r="5" spans="1:6" ht="15.75" thickBot="1">
      <c r="A5" s="973"/>
      <c r="B5" s="973"/>
      <c r="C5" s="973"/>
      <c r="D5" s="973"/>
      <c r="E5" s="973"/>
      <c r="F5" s="974"/>
    </row>
    <row r="6" spans="1:6" ht="15">
      <c r="A6" s="975"/>
      <c r="B6" s="976" t="s">
        <v>189</v>
      </c>
      <c r="C6" s="1281" t="s">
        <v>190</v>
      </c>
      <c r="D6" s="1281"/>
      <c r="E6" s="1282"/>
      <c r="F6" s="1283"/>
    </row>
    <row r="7" spans="1:6" ht="15">
      <c r="A7" s="977" t="s">
        <v>191</v>
      </c>
      <c r="B7" s="978">
        <v>2012</v>
      </c>
      <c r="C7" s="979" t="s">
        <v>192</v>
      </c>
      <c r="D7" s="980" t="s">
        <v>193</v>
      </c>
      <c r="E7" s="979" t="s">
        <v>194</v>
      </c>
      <c r="F7" s="981" t="s">
        <v>27</v>
      </c>
    </row>
    <row r="8" spans="1:6" ht="15.75" thickBot="1">
      <c r="A8" s="982"/>
      <c r="B8" s="983" t="s">
        <v>98</v>
      </c>
      <c r="C8" s="984" t="s">
        <v>195</v>
      </c>
      <c r="D8" s="985" t="s">
        <v>196</v>
      </c>
      <c r="E8" s="984" t="s">
        <v>197</v>
      </c>
      <c r="F8" s="986"/>
    </row>
    <row r="9" spans="1:6" ht="15">
      <c r="A9" s="987" t="s">
        <v>324</v>
      </c>
      <c r="B9" s="988">
        <f>SUM(B10:B18)</f>
        <v>0</v>
      </c>
      <c r="C9" s="989">
        <f>SUM(C10:C18)</f>
        <v>0</v>
      </c>
      <c r="D9" s="990">
        <f>SUM(D10:D18)</f>
        <v>0</v>
      </c>
      <c r="E9" s="989">
        <f>SUM(E10:E18)</f>
        <v>0</v>
      </c>
      <c r="F9" s="991">
        <f aca="true" t="shared" si="0" ref="F9:F43">SUM(C9:E9)</f>
        <v>0</v>
      </c>
    </row>
    <row r="10" spans="1:6" ht="15">
      <c r="A10" s="992"/>
      <c r="B10" s="993"/>
      <c r="C10" s="994"/>
      <c r="D10" s="995"/>
      <c r="E10" s="994"/>
      <c r="F10" s="996">
        <f t="shared" si="0"/>
        <v>0</v>
      </c>
    </row>
    <row r="11" spans="1:6" ht="15">
      <c r="A11" s="992"/>
      <c r="B11" s="993"/>
      <c r="C11" s="994"/>
      <c r="D11" s="995"/>
      <c r="E11" s="994"/>
      <c r="F11" s="996">
        <f t="shared" si="0"/>
        <v>0</v>
      </c>
    </row>
    <row r="12" spans="1:6" ht="15">
      <c r="A12" s="992"/>
      <c r="B12" s="993"/>
      <c r="C12" s="994"/>
      <c r="D12" s="995"/>
      <c r="E12" s="994"/>
      <c r="F12" s="996">
        <f t="shared" si="0"/>
        <v>0</v>
      </c>
    </row>
    <row r="13" spans="1:6" ht="15">
      <c r="A13" s="997"/>
      <c r="B13" s="998"/>
      <c r="C13" s="994"/>
      <c r="D13" s="995"/>
      <c r="E13" s="994"/>
      <c r="F13" s="996">
        <f t="shared" si="0"/>
        <v>0</v>
      </c>
    </row>
    <row r="14" spans="1:6" ht="15">
      <c r="A14" s="997"/>
      <c r="B14" s="998"/>
      <c r="C14" s="994"/>
      <c r="D14" s="995"/>
      <c r="E14" s="994"/>
      <c r="F14" s="996">
        <f t="shared" si="0"/>
        <v>0</v>
      </c>
    </row>
    <row r="15" spans="1:9" ht="15">
      <c r="A15" s="997"/>
      <c r="B15" s="998"/>
      <c r="C15" s="994"/>
      <c r="D15" s="995"/>
      <c r="E15" s="994"/>
      <c r="F15" s="996">
        <f t="shared" si="0"/>
        <v>0</v>
      </c>
      <c r="I15" s="999"/>
    </row>
    <row r="16" spans="1:6" ht="15">
      <c r="A16" s="997"/>
      <c r="B16" s="998"/>
      <c r="C16" s="994"/>
      <c r="D16" s="995"/>
      <c r="E16" s="994"/>
      <c r="F16" s="996">
        <f t="shared" si="0"/>
        <v>0</v>
      </c>
    </row>
    <row r="17" spans="1:6" ht="15">
      <c r="A17" s="997"/>
      <c r="B17" s="998"/>
      <c r="C17" s="994"/>
      <c r="D17" s="995"/>
      <c r="E17" s="994"/>
      <c r="F17" s="996">
        <f t="shared" si="0"/>
        <v>0</v>
      </c>
    </row>
    <row r="18" spans="1:6" ht="15">
      <c r="A18" s="997"/>
      <c r="B18" s="998"/>
      <c r="C18" s="994"/>
      <c r="D18" s="995"/>
      <c r="E18" s="994"/>
      <c r="F18" s="996">
        <f t="shared" si="0"/>
        <v>0</v>
      </c>
    </row>
    <row r="19" spans="1:6" ht="15">
      <c r="A19" s="1000" t="s">
        <v>198</v>
      </c>
      <c r="B19" s="1001">
        <f>SUM(B20:B27)</f>
        <v>230</v>
      </c>
      <c r="C19" s="1000">
        <f>SUM(C20:C27)</f>
        <v>202113</v>
      </c>
      <c r="D19" s="1002">
        <f>SUM(D20:D27)</f>
        <v>4280</v>
      </c>
      <c r="E19" s="1003">
        <f>SUM(E20:E27)</f>
        <v>0</v>
      </c>
      <c r="F19" s="991">
        <f t="shared" si="0"/>
        <v>206393</v>
      </c>
    </row>
    <row r="20" spans="1:6" ht="15">
      <c r="A20" s="1004" t="s">
        <v>845</v>
      </c>
      <c r="B20" s="998">
        <v>30</v>
      </c>
      <c r="C20" s="994">
        <v>0</v>
      </c>
      <c r="D20" s="995"/>
      <c r="E20" s="994"/>
      <c r="F20" s="996">
        <f t="shared" si="0"/>
        <v>0</v>
      </c>
    </row>
    <row r="21" spans="1:6" ht="15">
      <c r="A21" s="1004" t="s">
        <v>846</v>
      </c>
      <c r="B21" s="998">
        <v>40</v>
      </c>
      <c r="C21" s="994">
        <v>12500</v>
      </c>
      <c r="D21" s="995"/>
      <c r="E21" s="994"/>
      <c r="F21" s="996">
        <f t="shared" si="0"/>
        <v>12500</v>
      </c>
    </row>
    <row r="22" spans="1:6" ht="15">
      <c r="A22" s="1004" t="s">
        <v>847</v>
      </c>
      <c r="B22" s="998">
        <v>40</v>
      </c>
      <c r="C22" s="994">
        <v>24595</v>
      </c>
      <c r="D22" s="995"/>
      <c r="E22" s="994"/>
      <c r="F22" s="996">
        <f t="shared" si="0"/>
        <v>24595</v>
      </c>
    </row>
    <row r="23" spans="1:6" ht="15">
      <c r="A23" s="1004" t="s">
        <v>848</v>
      </c>
      <c r="B23" s="998">
        <v>10</v>
      </c>
      <c r="C23" s="994">
        <v>6857</v>
      </c>
      <c r="D23" s="995"/>
      <c r="E23" s="994"/>
      <c r="F23" s="996">
        <f t="shared" si="0"/>
        <v>6857</v>
      </c>
    </row>
    <row r="24" spans="1:6" ht="15">
      <c r="A24" s="1004" t="s">
        <v>849</v>
      </c>
      <c r="B24" s="998">
        <v>20</v>
      </c>
      <c r="C24" s="994">
        <v>49987</v>
      </c>
      <c r="D24" s="995"/>
      <c r="E24" s="994"/>
      <c r="F24" s="996">
        <f t="shared" si="0"/>
        <v>49987</v>
      </c>
    </row>
    <row r="25" spans="1:6" ht="15">
      <c r="A25" s="1004" t="s">
        <v>850</v>
      </c>
      <c r="B25" s="993">
        <v>50</v>
      </c>
      <c r="C25" s="1005">
        <v>85181</v>
      </c>
      <c r="D25" s="1006"/>
      <c r="E25" s="1005"/>
      <c r="F25" s="996">
        <f t="shared" si="0"/>
        <v>85181</v>
      </c>
    </row>
    <row r="26" spans="1:6" ht="15">
      <c r="A26" s="1004" t="s">
        <v>851</v>
      </c>
      <c r="B26" s="993">
        <v>40</v>
      </c>
      <c r="C26" s="1005">
        <v>22993</v>
      </c>
      <c r="D26" s="1006">
        <v>4280</v>
      </c>
      <c r="E26" s="1005"/>
      <c r="F26" s="996">
        <f t="shared" si="0"/>
        <v>27273</v>
      </c>
    </row>
    <row r="27" spans="1:6" ht="15">
      <c r="A27" s="1004"/>
      <c r="B27" s="993"/>
      <c r="C27" s="1005"/>
      <c r="D27" s="1006"/>
      <c r="E27" s="1005"/>
      <c r="F27" s="996">
        <f t="shared" si="0"/>
        <v>0</v>
      </c>
    </row>
    <row r="28" spans="1:6" ht="15">
      <c r="A28" s="1007" t="s">
        <v>199</v>
      </c>
      <c r="B28" s="1008">
        <f>SUM(B29:B35)</f>
        <v>120</v>
      </c>
      <c r="C28" s="1007">
        <f>SUM(C29:C35)</f>
        <v>130234.6</v>
      </c>
      <c r="D28" s="1009">
        <f>SUM(D29:D35)</f>
        <v>7198.1900000000005</v>
      </c>
      <c r="E28" s="1010">
        <f>SUM(E29:E35)</f>
        <v>0</v>
      </c>
      <c r="F28" s="991">
        <f t="shared" si="0"/>
        <v>137432.79</v>
      </c>
    </row>
    <row r="29" spans="1:6" ht="15">
      <c r="A29" s="1004" t="s">
        <v>852</v>
      </c>
      <c r="B29" s="993">
        <v>30</v>
      </c>
      <c r="C29" s="1005">
        <v>11355.6</v>
      </c>
      <c r="D29" s="1006">
        <v>301.74</v>
      </c>
      <c r="E29" s="1005"/>
      <c r="F29" s="996">
        <f t="shared" si="0"/>
        <v>11657.34</v>
      </c>
    </row>
    <row r="30" spans="1:6" ht="15">
      <c r="A30" s="1004" t="s">
        <v>853</v>
      </c>
      <c r="B30" s="993">
        <v>40</v>
      </c>
      <c r="C30" s="1005">
        <v>67941</v>
      </c>
      <c r="D30" s="1006"/>
      <c r="E30" s="1005"/>
      <c r="F30" s="996">
        <f t="shared" si="0"/>
        <v>67941</v>
      </c>
    </row>
    <row r="31" spans="1:6" ht="15">
      <c r="A31" s="1004" t="s">
        <v>854</v>
      </c>
      <c r="B31" s="993">
        <v>50</v>
      </c>
      <c r="C31" s="1005">
        <v>47352</v>
      </c>
      <c r="D31" s="1006">
        <v>4977.6</v>
      </c>
      <c r="E31" s="1005"/>
      <c r="F31" s="996">
        <f t="shared" si="0"/>
        <v>52329.6</v>
      </c>
    </row>
    <row r="32" spans="1:6" ht="15">
      <c r="A32" s="992" t="s">
        <v>855</v>
      </c>
      <c r="B32" s="993">
        <v>0</v>
      </c>
      <c r="C32" s="1005">
        <v>3586</v>
      </c>
      <c r="D32" s="1006">
        <v>1918.85</v>
      </c>
      <c r="E32" s="1005"/>
      <c r="F32" s="996">
        <f t="shared" si="0"/>
        <v>5504.85</v>
      </c>
    </row>
    <row r="33" spans="1:6" ht="15">
      <c r="A33" s="992"/>
      <c r="B33" s="993"/>
      <c r="C33" s="1005"/>
      <c r="D33" s="1006"/>
      <c r="E33" s="1005"/>
      <c r="F33" s="996">
        <f t="shared" si="0"/>
        <v>0</v>
      </c>
    </row>
    <row r="34" spans="1:6" ht="15">
      <c r="A34" s="992"/>
      <c r="B34" s="993"/>
      <c r="C34" s="1005"/>
      <c r="D34" s="1006"/>
      <c r="E34" s="1005"/>
      <c r="F34" s="996">
        <f t="shared" si="0"/>
        <v>0</v>
      </c>
    </row>
    <row r="35" spans="1:6" ht="15">
      <c r="A35" s="992"/>
      <c r="B35" s="993"/>
      <c r="C35" s="1005"/>
      <c r="D35" s="1006"/>
      <c r="E35" s="1005"/>
      <c r="F35" s="996">
        <f t="shared" si="0"/>
        <v>0</v>
      </c>
    </row>
    <row r="36" spans="1:6" ht="15">
      <c r="A36" s="1007" t="s">
        <v>33</v>
      </c>
      <c r="B36" s="1008">
        <f>SUM(B37:B38)</f>
        <v>0</v>
      </c>
      <c r="C36" s="1007">
        <f>SUM(C37:C38)</f>
        <v>0</v>
      </c>
      <c r="D36" s="1009">
        <f>SUM(D37:D38)</f>
        <v>0</v>
      </c>
      <c r="E36" s="1010">
        <f>SUM(E37:E38)</f>
        <v>0</v>
      </c>
      <c r="F36" s="991">
        <f t="shared" si="0"/>
        <v>0</v>
      </c>
    </row>
    <row r="37" spans="1:6" ht="15">
      <c r="A37" s="1007"/>
      <c r="B37" s="1008"/>
      <c r="C37" s="1005"/>
      <c r="D37" s="1006"/>
      <c r="E37" s="1005"/>
      <c r="F37" s="996">
        <f t="shared" si="0"/>
        <v>0</v>
      </c>
    </row>
    <row r="38" spans="1:6" ht="15">
      <c r="A38" s="992"/>
      <c r="B38" s="993"/>
      <c r="C38" s="1005"/>
      <c r="D38" s="1006"/>
      <c r="E38" s="1005"/>
      <c r="F38" s="996">
        <f t="shared" si="0"/>
        <v>0</v>
      </c>
    </row>
    <row r="39" spans="1:6" ht="15">
      <c r="A39" s="1007" t="s">
        <v>200</v>
      </c>
      <c r="B39" s="1008">
        <f>SUM(B40:B43)</f>
        <v>0</v>
      </c>
      <c r="C39" s="1007">
        <f>SUM(C40:C43)</f>
        <v>35725</v>
      </c>
      <c r="D39" s="1009">
        <f>SUM(D40:D43)</f>
        <v>0</v>
      </c>
      <c r="E39" s="1010">
        <f>SUM(E40:E43)</f>
        <v>0</v>
      </c>
      <c r="F39" s="996">
        <f t="shared" si="0"/>
        <v>35725</v>
      </c>
    </row>
    <row r="40" spans="1:6" ht="15">
      <c r="A40" s="992" t="s">
        <v>856</v>
      </c>
      <c r="B40" s="993"/>
      <c r="C40" s="1005">
        <v>14280</v>
      </c>
      <c r="D40" s="1006"/>
      <c r="E40" s="1005"/>
      <c r="F40" s="996">
        <f t="shared" si="0"/>
        <v>14280</v>
      </c>
    </row>
    <row r="41" spans="1:6" ht="31.5" customHeight="1">
      <c r="A41" s="1011" t="s">
        <v>857</v>
      </c>
      <c r="B41" s="993"/>
      <c r="C41" s="1005"/>
      <c r="D41" s="1006">
        <v>40000</v>
      </c>
      <c r="E41" s="1005"/>
      <c r="F41" s="996">
        <f t="shared" si="0"/>
        <v>40000</v>
      </c>
    </row>
    <row r="42" spans="1:6" ht="30.75" customHeight="1">
      <c r="A42" s="1011" t="s">
        <v>858</v>
      </c>
      <c r="B42" s="993"/>
      <c r="C42" s="1005"/>
      <c r="D42" s="1006">
        <v>-40000</v>
      </c>
      <c r="E42" s="1005"/>
      <c r="F42" s="996">
        <f t="shared" si="0"/>
        <v>-40000</v>
      </c>
    </row>
    <row r="43" spans="1:6" ht="15.75" thickBot="1">
      <c r="A43" s="1012" t="s">
        <v>859</v>
      </c>
      <c r="B43" s="1013"/>
      <c r="C43" s="1014">
        <v>21445</v>
      </c>
      <c r="D43" s="1015"/>
      <c r="E43" s="1014"/>
      <c r="F43" s="1016">
        <f t="shared" si="0"/>
        <v>21445</v>
      </c>
    </row>
    <row r="44" spans="1:6" ht="15">
      <c r="A44" s="1017"/>
      <c r="B44" s="1018"/>
      <c r="C44" s="1019"/>
      <c r="D44" s="1020"/>
      <c r="E44" s="1021"/>
      <c r="F44" s="1022"/>
    </row>
    <row r="45" spans="1:6" ht="15">
      <c r="A45" s="1023" t="s">
        <v>201</v>
      </c>
      <c r="B45" s="1024">
        <f>B9+B19+B28+B36+B39</f>
        <v>350</v>
      </c>
      <c r="C45" s="1025">
        <f>C9+C19+C28+C36+C39</f>
        <v>368072.6</v>
      </c>
      <c r="D45" s="1026">
        <f>D9+D19+D28+D36+D39</f>
        <v>11478.19</v>
      </c>
      <c r="E45" s="1027">
        <f>E9+E19+E28+E36+E39</f>
        <v>0</v>
      </c>
      <c r="F45" s="1028">
        <f>F9+F19+F28+F36+F39</f>
        <v>379550.79000000004</v>
      </c>
    </row>
    <row r="46" spans="1:6" ht="15.75" thickBot="1">
      <c r="A46" s="1029"/>
      <c r="B46" s="1030"/>
      <c r="C46" s="1031"/>
      <c r="D46" s="1032"/>
      <c r="E46" s="1031"/>
      <c r="F46" s="1033"/>
    </row>
    <row r="47" ht="15">
      <c r="A47" s="969" t="s">
        <v>325</v>
      </c>
    </row>
    <row r="48" spans="3:6" ht="15">
      <c r="C48" s="971"/>
      <c r="D48" s="971"/>
      <c r="E48" s="971"/>
      <c r="F48" s="971"/>
    </row>
    <row r="50" ht="15">
      <c r="A50" s="969" t="s">
        <v>879</v>
      </c>
    </row>
    <row r="51" spans="1:5" ht="15">
      <c r="A51" s="971" t="s">
        <v>860</v>
      </c>
      <c r="B51" s="971"/>
      <c r="C51" s="971"/>
      <c r="D51" s="971" t="s">
        <v>22</v>
      </c>
      <c r="E51" s="971" t="s">
        <v>417</v>
      </c>
    </row>
    <row r="52" spans="1:5" ht="15">
      <c r="A52" s="971"/>
      <c r="B52" s="971"/>
      <c r="C52" s="971"/>
      <c r="D52" s="971" t="s">
        <v>24</v>
      </c>
      <c r="E52" s="971"/>
    </row>
    <row r="53" spans="1:5" ht="15">
      <c r="A53" s="971"/>
      <c r="B53" s="971"/>
      <c r="C53" s="971"/>
      <c r="D53" s="971"/>
      <c r="E53" s="971"/>
    </row>
  </sheetData>
  <sheetProtection/>
  <mergeCells count="3">
    <mergeCell ref="A2:D2"/>
    <mergeCell ref="A4:F4"/>
    <mergeCell ref="C6:F6"/>
  </mergeCells>
  <printOptions/>
  <pageMargins left="0.787401575" right="0.787401575" top="0.984251969" bottom="0.984251969" header="0.4921259845" footer="0.4921259845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Stuchlíková</dc:creator>
  <cp:keywords/>
  <dc:description/>
  <cp:lastModifiedBy>user</cp:lastModifiedBy>
  <cp:lastPrinted>2013-03-12T13:33:50Z</cp:lastPrinted>
  <dcterms:created xsi:type="dcterms:W3CDTF">2005-01-28T18:04:12Z</dcterms:created>
  <dcterms:modified xsi:type="dcterms:W3CDTF">2013-03-12T13:33:55Z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